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94" firstSheet="1" activeTab="1"/>
  </bookViews>
  <sheets>
    <sheet name="Sheet1" sheetId="1" r:id="rId1"/>
    <sheet name="Q4-2007" sheetId="2" r:id="rId2"/>
    <sheet name="NAM 06" sheetId="3" r:id="rId3"/>
  </sheets>
  <definedNames/>
  <calcPr fullCalcOnLoad="1"/>
</workbook>
</file>

<file path=xl/sharedStrings.xml><?xml version="1.0" encoding="utf-8"?>
<sst xmlns="http://schemas.openxmlformats.org/spreadsheetml/2006/main" count="328" uniqueCount="267">
  <si>
    <t>STT</t>
  </si>
  <si>
    <t>I</t>
  </si>
  <si>
    <t>II</t>
  </si>
  <si>
    <t>III</t>
  </si>
  <si>
    <t>IV</t>
  </si>
  <si>
    <t>V</t>
  </si>
  <si>
    <t>VI</t>
  </si>
  <si>
    <t>%</t>
  </si>
  <si>
    <t>MẪU CBTT - 03</t>
  </si>
  <si>
    <t>BÁO CÁO TÀI CHÍNH TÓM TẮT</t>
  </si>
  <si>
    <t>I . BẢNG CÂN ĐỐI KẾ TOÁN</t>
  </si>
  <si>
    <t>Nội dung</t>
  </si>
  <si>
    <t xml:space="preserve">Số dư đầu kỳ </t>
  </si>
  <si>
    <t>Số dư cuối kỳ</t>
  </si>
  <si>
    <t xml:space="preserve">TÀI SẢN LƯU ĐỘNG VÀ ĐẦU TƯ NGẮN HẠN </t>
  </si>
  <si>
    <t xml:space="preserve">Tiền mặt </t>
  </si>
  <si>
    <t>Các khoản đầu tư tài chính ngắn hạn</t>
  </si>
  <si>
    <t>Các khoản phải thu</t>
  </si>
  <si>
    <t>Hàng tồn kho</t>
  </si>
  <si>
    <t>Tài sản lưu động khác</t>
  </si>
  <si>
    <t xml:space="preserve">TÀI SẢN CỐ ĐỊNH VÀ ĐẦU TƯ TÀI CHÍNH DÀI HẠN </t>
  </si>
  <si>
    <t>Tài sản cố định</t>
  </si>
  <si>
    <t xml:space="preserve">       - Nguyên giá TSCĐ hữu hình</t>
  </si>
  <si>
    <t xml:space="preserve">       - Giá trị hao mòn lũy kế TSCĐ hữu hình</t>
  </si>
  <si>
    <t xml:space="preserve">       - Giá trị hao mòn lũy kế TSCĐ vô hình</t>
  </si>
  <si>
    <t>Các khoản đầu tư tài chính dài hạn</t>
  </si>
  <si>
    <t>Chi phí xây dựng cơ bản dở dang</t>
  </si>
  <si>
    <t>Các khoản ký quỹ,ký cược dài hạn</t>
  </si>
  <si>
    <t>Chi phí trả trước dài hạn</t>
  </si>
  <si>
    <t>Các chi phí khác</t>
  </si>
  <si>
    <t xml:space="preserve">Tổng tài sản </t>
  </si>
  <si>
    <t>NỢ PHẢI TRẢ</t>
  </si>
  <si>
    <t>Nợ ngắn hạn</t>
  </si>
  <si>
    <t>Nợ dài hạn</t>
  </si>
  <si>
    <t>Nợ khác</t>
  </si>
  <si>
    <t>NGUỒN VỐN CHỦ SỞ HỮU</t>
  </si>
  <si>
    <t xml:space="preserve">Nguồn vốn và quỹ </t>
  </si>
  <si>
    <t xml:space="preserve">       - Nguồn vốn kinh doanh</t>
  </si>
  <si>
    <t xml:space="preserve">       - Cổ phiếu quỹ</t>
  </si>
  <si>
    <t xml:space="preserve">       - Thặng dư vốn</t>
  </si>
  <si>
    <t xml:space="preserve">       - Các quỹ</t>
  </si>
  <si>
    <t xml:space="preserve">       - Lợi nhuận chưa phân phối</t>
  </si>
  <si>
    <t>Nguồn kinh phí</t>
  </si>
  <si>
    <t>Tổng nguồn vốn</t>
  </si>
  <si>
    <t>II - A . KẾT QUẢ HOẠT ĐỘNG SẢN XUẤT KINH DOANH</t>
  </si>
  <si>
    <t>Chỉ tiêu</t>
  </si>
  <si>
    <t>Kỳ báo cáo</t>
  </si>
  <si>
    <t>Luỹ kế</t>
  </si>
  <si>
    <t>Doanh thu bán hàng và dịch vụ</t>
  </si>
  <si>
    <t>Doanh thu thuần về bán hàng và dịch vụ</t>
  </si>
  <si>
    <t xml:space="preserve"> Giá vốn hàng bán</t>
  </si>
  <si>
    <t xml:space="preserve"> Lợi nhuận gộp về bán hàng và dịch vụ</t>
  </si>
  <si>
    <t>Doanh thu từ hoạt động đầu tư tài chính</t>
  </si>
  <si>
    <t>Chi phí từ hoạt động đầu tư tài chính</t>
  </si>
  <si>
    <t>Lợi nhuận từ hoạt động đầu tư tài chính</t>
  </si>
  <si>
    <t>Chi phí bán hàng</t>
  </si>
  <si>
    <t>Chi phí quản lý doanh nghiệp</t>
  </si>
  <si>
    <t>Doanh thu khác</t>
  </si>
  <si>
    <t>Chi phí khác</t>
  </si>
  <si>
    <t xml:space="preserve">Lợi nhuận khác </t>
  </si>
  <si>
    <t xml:space="preserve">Lợi nhuận trước thuế </t>
  </si>
  <si>
    <t>Thuế thu nhập doanh nghiệp phải nộp</t>
  </si>
  <si>
    <t xml:space="preserve">Lợi nhuận sau thuế </t>
  </si>
  <si>
    <t>Thu nhập trên mỗi cổ phiếu</t>
  </si>
  <si>
    <t>Cổ tức trên mỗi cổ phiếu</t>
  </si>
  <si>
    <t>III .  CÁC CHỈ TIÊU TÀI CHÍNH CƠ BẢN</t>
  </si>
  <si>
    <t>Chỉ áp dụng đối với báo cáo năm</t>
  </si>
  <si>
    <t>ĐVT</t>
  </si>
  <si>
    <t>Cơ cấu tài sản</t>
  </si>
  <si>
    <t xml:space="preserve">       - Tài sản cố định/Tổng tài sản</t>
  </si>
  <si>
    <t xml:space="preserve">       - Tài sản lưu động/Tổng tài sản</t>
  </si>
  <si>
    <t>Cơ cấu nguồn vốn</t>
  </si>
  <si>
    <t xml:space="preserve">       - Nợ phải trả/Tổng nguồn vốn</t>
  </si>
  <si>
    <t>Khả năng thanh toán</t>
  </si>
  <si>
    <t>Lần</t>
  </si>
  <si>
    <t xml:space="preserve">       - Khả năng thanh toán nhanh</t>
  </si>
  <si>
    <t xml:space="preserve">       - Khả năng thanh toán hiện hành</t>
  </si>
  <si>
    <t>Tỉ suất lợi nhuận</t>
  </si>
  <si>
    <t xml:space="preserve">       - Tỉ suất lợi nhuận trước thuế/Tổng tài sản</t>
  </si>
  <si>
    <t xml:space="preserve">       - Tỉ suất lợi nhuận sau thuế/Doanh thu thuần</t>
  </si>
  <si>
    <t xml:space="preserve">       - Tỉ suất lợi nhuận sau thuế/nguồn vốn chủ sỡ hữu</t>
  </si>
  <si>
    <t xml:space="preserve">Ngày      tháng     năm    </t>
  </si>
  <si>
    <t>Tổng Giám đốc/ Giám đốc công ty</t>
  </si>
  <si>
    <t xml:space="preserve">       - Nguyên giá TSCĐ vô hình</t>
  </si>
  <si>
    <t xml:space="preserve"> Các khoản giảm trừ</t>
  </si>
  <si>
    <t>quỹ</t>
  </si>
  <si>
    <t>cp lưu hành</t>
  </si>
  <si>
    <t xml:space="preserve">       - Nguồn vốn chủ sở hữu/Tổng nguồn vốn</t>
  </si>
  <si>
    <t>CP quy</t>
  </si>
  <si>
    <t>MST : 0300911356</t>
  </si>
  <si>
    <t xml:space="preserve">      Tổng Giám đốc/ Giám đốc công ty</t>
  </si>
  <si>
    <t>Lô 4 đường B KCN Tân Tạo , Q. Bình Tân - TP HCM</t>
  </si>
  <si>
    <t xml:space="preserve">CÔNG TY CỔ PHẦN SX - TM - DV PHÚ PHONG </t>
  </si>
  <si>
    <t>Số dư đầu kỳ</t>
  </si>
  <si>
    <t>Tiền và các khoản tương đương tiền</t>
  </si>
  <si>
    <t>Các khoản phải thu ngắn hạn</t>
  </si>
  <si>
    <t>Tài sản ngắn hạn khác</t>
  </si>
  <si>
    <t xml:space="preserve">TÀI SẢN NGẮN HẠN </t>
  </si>
  <si>
    <t xml:space="preserve">TÀI SẢN DÀI HẠN </t>
  </si>
  <si>
    <t>Các khoản phải thu dài hạn</t>
  </si>
  <si>
    <t xml:space="preserve">       - Tài sản cố định hữu hình</t>
  </si>
  <si>
    <t xml:space="preserve">       - Tài sản cố định vô hình</t>
  </si>
  <si>
    <t xml:space="preserve">       - Tài sản cố định thuê tài chính</t>
  </si>
  <si>
    <t xml:space="preserve">      -  Chi phí xây dựng cơ bản dở dang</t>
  </si>
  <si>
    <t>Bất động sản đầu tư</t>
  </si>
  <si>
    <t>Tài sản dài hạn khác</t>
  </si>
  <si>
    <t>TỔNG CỘNG TÀI SẢN</t>
  </si>
  <si>
    <t>VỐN CHỦ SỞ HỮU</t>
  </si>
  <si>
    <t>Vốn chủ sở hữu</t>
  </si>
  <si>
    <t xml:space="preserve">       - Vốn đầu tư của chủ sở hữu</t>
  </si>
  <si>
    <t xml:space="preserve">       - Thặng dư vốn cổ phần</t>
  </si>
  <si>
    <t xml:space="preserve">       - Vốn khác của chủ sở hữu</t>
  </si>
  <si>
    <t xml:space="preserve">       - Chênh lệch đánh giá lại tài sản</t>
  </si>
  <si>
    <t xml:space="preserve">       - Chênh lệch tỉ giá hối đoái</t>
  </si>
  <si>
    <t xml:space="preserve">       - Nguồn vốn đầu tư XDCB</t>
  </si>
  <si>
    <t>Nguồn kinh phí và quỹ khác</t>
  </si>
  <si>
    <t xml:space="preserve">       - Quỹ khen thưởng phúc lợi</t>
  </si>
  <si>
    <t xml:space="preserve">       - Nguồn kinh phí </t>
  </si>
  <si>
    <t xml:space="preserve">       - Nguồn kinh phí đã hình thành TSCĐ</t>
  </si>
  <si>
    <t>TỔNG CỘNG NGUỒN VỐN</t>
  </si>
  <si>
    <t>Doanh thu bán hàng và cung cấp dịch vụ</t>
  </si>
  <si>
    <t xml:space="preserve"> Các khoản giảm trừ doanh thu</t>
  </si>
  <si>
    <t>Doanh thu thuần về bán hàng và cung cấp dịch vụ</t>
  </si>
  <si>
    <t xml:space="preserve"> Lợi nhuận gộp về bán hàng và cung cấp dịch vụ</t>
  </si>
  <si>
    <t>Doanh thu hoạt động tài chính</t>
  </si>
  <si>
    <t>Chi phí tài chính</t>
  </si>
  <si>
    <t>Lợi nhuận thuần từ hoạt động kinh doanh</t>
  </si>
  <si>
    <t>Thu nhập khác</t>
  </si>
  <si>
    <t xml:space="preserve">Tổng lợi nhuận kế toán trước thuế </t>
  </si>
  <si>
    <t xml:space="preserve">Thuế thu nhập doanh nghiệp </t>
  </si>
  <si>
    <t>Lợi nhuận sau thuế thu nhập doanh nghiệp</t>
  </si>
  <si>
    <t>Lãi cơ bản trên cổ phiếu</t>
  </si>
  <si>
    <t xml:space="preserve">       - Lợi nhuận sau thuế chưa phân phối</t>
  </si>
  <si>
    <t>Coâng Ty Coå Phaàn SX TM DV Phuù Phong</t>
  </si>
  <si>
    <t>Loâ 4 Ñöôøng B, KCN Taân Taïo, Q.Bình Taân, TP.HCM</t>
  </si>
  <si>
    <t>MẪU SỐ B 01a - DN</t>
  </si>
  <si>
    <t>BẢNG CAÂN ÑOÁI KEÁ TOAÙN GIÖÕA NIEÂN ÑOÄ</t>
  </si>
  <si>
    <t>QUYÙ III NĂM 2007</t>
  </si>
  <si>
    <t>TẠI NGAØY 30 THAÙNG 09 NĂM 2007</t>
  </si>
  <si>
    <t>CHÆ TIEÂU</t>
  </si>
  <si>
    <t>MAÕ SOÁ</t>
  </si>
  <si>
    <t>THMINH</t>
  </si>
  <si>
    <t>SOÁ CUOÁI QUYÙ</t>
  </si>
  <si>
    <t>SOÁ ÑAÀU NAÊM</t>
  </si>
  <si>
    <t xml:space="preserve"> A/ TAØI SAÛN NGAÉN HAÏN (100=110+120+130+140+150)</t>
  </si>
  <si>
    <t xml:space="preserve"> I./ Tieàn vaø caùc khoaûn töông ñöông tieàn</t>
  </si>
  <si>
    <t xml:space="preserve">   1. Tieàn</t>
  </si>
  <si>
    <t>V.01</t>
  </si>
  <si>
    <t xml:space="preserve">   2. Caùc khoaûn töông ñöông tieàn</t>
  </si>
  <si>
    <t xml:space="preserve"> II./ Caùc khoaûn ñaàu tö taøi chính ngaén haïn</t>
  </si>
  <si>
    <t>V.02</t>
  </si>
  <si>
    <t xml:space="preserve">   1. Ñaàu tö ngaén haïn</t>
  </si>
  <si>
    <t xml:space="preserve">   2. Döï phoøng giaûm giaù ñaàu tö ngaén haïn (*)</t>
  </si>
  <si>
    <t xml:space="preserve"> III./ Caùc khoaûn phaûi thu ngaén haïn</t>
  </si>
  <si>
    <t xml:space="preserve">   1. Phaûi thu khaùch haøng</t>
  </si>
  <si>
    <t xml:space="preserve">   2. Traû tröôùc cho ngöôøi baùn</t>
  </si>
  <si>
    <t xml:space="preserve">   3. Phaûi thu noäi boä ngaén haïn</t>
  </si>
  <si>
    <t xml:space="preserve">   4. Phaûi thu theo tieán ñoä keá hoaïch hôïp ñoàng xaây döïng</t>
  </si>
  <si>
    <t xml:space="preserve">   5. Caùc khoaûn phaûi thu khaùc</t>
  </si>
  <si>
    <t>V.03</t>
  </si>
  <si>
    <t xml:space="preserve">   6. Döï phoøng khoaûn phaûi thu ngaén haïn khoù ñoøi (*)</t>
  </si>
  <si>
    <t xml:space="preserve"> IV./ Haøng toàn kho</t>
  </si>
  <si>
    <t xml:space="preserve">   1. Haøng toàn kho</t>
  </si>
  <si>
    <t>V.04</t>
  </si>
  <si>
    <t xml:space="preserve">   2. Döï phoøng giaûm giaù haøng toàn kho (*)</t>
  </si>
  <si>
    <t xml:space="preserve"> V./ Taøi saûn ngaén haïn khaùc</t>
  </si>
  <si>
    <t xml:space="preserve">   1. Chi phí traû tröôùc ngaén haïn</t>
  </si>
  <si>
    <t xml:space="preserve">   2. Thueá GTGT ñöôïc khaáu tröø</t>
  </si>
  <si>
    <t xml:space="preserve">   3. Thueá vaø caùc khoaûn khaùc phaûi thu Nhaø nöôùc</t>
  </si>
  <si>
    <t>V.05</t>
  </si>
  <si>
    <t xml:space="preserve">   4. Taøi saûn ngaén haïn khaùc</t>
  </si>
  <si>
    <t xml:space="preserve"> B./ TAØI SAÛN DAØI HAÏN (200=210+220+240+250+260)</t>
  </si>
  <si>
    <t xml:space="preserve"> I./ Caùc khoaûn phaûi thu daøi haïn</t>
  </si>
  <si>
    <t xml:space="preserve">   1. Phaûi thu daøi haïn cuûa khaùch haøng</t>
  </si>
  <si>
    <t xml:space="preserve">   2. Voán kinh doanh ôû ñôn vò tröïc thuoäc</t>
  </si>
  <si>
    <t xml:space="preserve">   3. Phaûi thu daøi haïn noäi boä</t>
  </si>
  <si>
    <t>V.06</t>
  </si>
  <si>
    <t xml:space="preserve">   4. Phaûi thu daøi haïn khaùc</t>
  </si>
  <si>
    <t>V.07</t>
  </si>
  <si>
    <t xml:space="preserve">   5. Döï phoøng phaûi thu daøi haïn khoù ñoøi (*)</t>
  </si>
  <si>
    <t xml:space="preserve"> II./ Taøi saûn coá ñònh</t>
  </si>
  <si>
    <t xml:space="preserve">   1. Taøi saûn coá ñònh höõu hình</t>
  </si>
  <si>
    <t>V.08</t>
  </si>
  <si>
    <t xml:space="preserve">       - Nguyeân giaù</t>
  </si>
  <si>
    <t xml:space="preserve">       - Giaù trò hao moøn luõy keá (*)</t>
  </si>
  <si>
    <t xml:space="preserve">   2. Taøi saûn coá ñònh thueâ taøi chính</t>
  </si>
  <si>
    <t>V.09</t>
  </si>
  <si>
    <t xml:space="preserve">   3. Taøi saûn coá ñònh voâ hình</t>
  </si>
  <si>
    <t>V.10</t>
  </si>
  <si>
    <t xml:space="preserve">   4. Chi phí xaây döïng cô baûn dôû dang</t>
  </si>
  <si>
    <t>V.11</t>
  </si>
  <si>
    <t xml:space="preserve"> III./ Baát ñoäng saûn ñaàu tö</t>
  </si>
  <si>
    <t>V.12</t>
  </si>
  <si>
    <t xml:space="preserve"> IV./ Caùc khoaûn ñaàu tö taøi chính daøi haïn</t>
  </si>
  <si>
    <t xml:space="preserve">   1. Ñaàu tö vaøo coâng ty con</t>
  </si>
  <si>
    <t xml:space="preserve">   2. Ñaàu tö vaøo coâng ty lieân keát, lieân doanh</t>
  </si>
  <si>
    <t xml:space="preserve">   3. Ñaàu tö daøi haïn khaùc</t>
  </si>
  <si>
    <t>V.13</t>
  </si>
  <si>
    <t xml:space="preserve">   4. Döï phoøng giaûm giaù ñaàu tö taøi chính daøi haïn (*)</t>
  </si>
  <si>
    <t xml:space="preserve"> V./ Taøi saûn daøi haïn khaùc</t>
  </si>
  <si>
    <t xml:space="preserve">   1. Chi phí traû tröôùc daøi haïn</t>
  </si>
  <si>
    <t>V.14</t>
  </si>
  <si>
    <t xml:space="preserve">   2. Taøi saûn thueá thu nhaäp hoaõn laïi</t>
  </si>
  <si>
    <t>V.21</t>
  </si>
  <si>
    <t xml:space="preserve">   3. Taøi saûn daøi haïn khaùc</t>
  </si>
  <si>
    <t xml:space="preserve">         TOÅNG COÄNG TAØI SAÛN (270=100+200)</t>
  </si>
  <si>
    <t xml:space="preserve"> A./  NÔÏ PHAÛI TRAÛ (300=310+330)</t>
  </si>
  <si>
    <t xml:space="preserve"> I./ Nôï ngaén haïn</t>
  </si>
  <si>
    <t xml:space="preserve">   1. Vay vaø nôï ngaén haïn</t>
  </si>
  <si>
    <t>V.15</t>
  </si>
  <si>
    <t xml:space="preserve">   2. Phaûi traû cho ngöôøi baùn</t>
  </si>
  <si>
    <t xml:space="preserve">   3.  Ngöôøi mua traû tieàn tröôùc</t>
  </si>
  <si>
    <t xml:space="preserve">   4. Thueá vaø caùc khoaûn phaûi noäp Nhaø nöôùc</t>
  </si>
  <si>
    <t>V.16</t>
  </si>
  <si>
    <t xml:space="preserve">   5. Phaûi traû ngöôøi lao ñoäng</t>
  </si>
  <si>
    <t xml:space="preserve">   6. Chi phí phaûi traû</t>
  </si>
  <si>
    <t>V.17</t>
  </si>
  <si>
    <t xml:space="preserve">   7. Phaûi traû noäi boä</t>
  </si>
  <si>
    <t xml:space="preserve">   8. Phaûi traû theo tieán ñoä keá hoaïch hôïp ñoàng xaây döïng</t>
  </si>
  <si>
    <t xml:space="preserve">   9. Caùc khoaûn phaûi traû, phaûi noäp ngaén haïn khaùc</t>
  </si>
  <si>
    <t>V.18</t>
  </si>
  <si>
    <t xml:space="preserve">   10. Döï phoøng phaûi traû ngaén haïn</t>
  </si>
  <si>
    <t xml:space="preserve"> II./ Nôï daøi haïn</t>
  </si>
  <si>
    <t xml:space="preserve">   1. Phaûi traû daøi haïn ngöôøi baùn</t>
  </si>
  <si>
    <t xml:space="preserve">   2. Phaûi traû daøi haïn noäi boä</t>
  </si>
  <si>
    <t>V.19</t>
  </si>
  <si>
    <t xml:space="preserve">   3. Phaûi traû daøi haïn khaùc</t>
  </si>
  <si>
    <t xml:space="preserve">   4. Vay vaø nôï daøi haïn</t>
  </si>
  <si>
    <t>V.20</t>
  </si>
  <si>
    <t xml:space="preserve">   5. Thueá thu nhaäp hoaõn laïi phaûi traû</t>
  </si>
  <si>
    <t xml:space="preserve">   6. Döï phoøng trôï caáp maát vieäc laøm</t>
  </si>
  <si>
    <t xml:space="preserve">   7. Döï phoøng phaûi traû daøi haïn</t>
  </si>
  <si>
    <t xml:space="preserve"> B./ NGUOÀN VOÁN CHUÛ SÔÛ HÖÕU (400=410+430)</t>
  </si>
  <si>
    <t xml:space="preserve"> I./ Voán chuû sôû höõu</t>
  </si>
  <si>
    <t xml:space="preserve">   1. Voán ñaàu tö cuûa chuû sôû höõu</t>
  </si>
  <si>
    <t>V.22</t>
  </si>
  <si>
    <t xml:space="preserve">   2. Thaëng dö voán coå phaàn</t>
  </si>
  <si>
    <t xml:space="preserve">   3. Voán khaùc cuûa chuû sôû höõu</t>
  </si>
  <si>
    <t xml:space="preserve">   4. Coå phieáu quyõ (*)</t>
  </si>
  <si>
    <t xml:space="preserve">   5. Cheânh leäch ñaùnh giaù laïi taøi saûn</t>
  </si>
  <si>
    <t xml:space="preserve">   6. Cheânh leäch tyû giaù hoái ñoaùi</t>
  </si>
  <si>
    <t xml:space="preserve">   7. Quyõ ñaàu tö phaùt trieån</t>
  </si>
  <si>
    <t xml:space="preserve">   8. Quyõ döï phoøng taøi chính</t>
  </si>
  <si>
    <t xml:space="preserve">   9. Quyõ khaùc thuoäc voán chuû sôû höõu</t>
  </si>
  <si>
    <t xml:space="preserve">   10. Lôïi nhuaän sau thueá chöa phaân phoái</t>
  </si>
  <si>
    <t xml:space="preserve">   11. Nguoàn voán ñaàu tö XDCB</t>
  </si>
  <si>
    <t xml:space="preserve"> II./ Nguoàn kinh phí vaø quyõ khaùc</t>
  </si>
  <si>
    <t xml:space="preserve">   1. Quyõ khen thöôûng, phuùc lôïi</t>
  </si>
  <si>
    <t xml:space="preserve">   2. Nguoàn kinh phí</t>
  </si>
  <si>
    <t>V.23</t>
  </si>
  <si>
    <t xml:space="preserve">   3. Nguoàn kinh phí ñaõ hình thaønh TSCÑ</t>
  </si>
  <si>
    <t xml:space="preserve">         TOÅNG COÄNG NGUOÀN VOÁN (440=300+400)</t>
  </si>
  <si>
    <t>CAÙC CHÆ TIEÂU NGOAØI BAÛNG CAÂN ÑOÁI KEÁ TOAÙN</t>
  </si>
  <si>
    <t xml:space="preserve">   1. Taøi saûn thueâ ngoaøi</t>
  </si>
  <si>
    <t/>
  </si>
  <si>
    <t xml:space="preserve">   2. Vaät tö, haøng hoùa nhaän giöõ hoä, nhaän gia coâng</t>
  </si>
  <si>
    <t xml:space="preserve">   3. Haøng hoùa nhaän baùn hoä, nhaän kyù göûi, kyù cöôïc</t>
  </si>
  <si>
    <t xml:space="preserve">   4. Nôï khoù ñoøi ñaõ xöû lyø</t>
  </si>
  <si>
    <t xml:space="preserve">   5. - Ngoaïi teä USD</t>
  </si>
  <si>
    <t xml:space="preserve">      - Ngoaïi teä EUR</t>
  </si>
  <si>
    <t xml:space="preserve">   6. Döï toaùn chi söï nghieäp, döï aùn</t>
  </si>
  <si>
    <t>TP HCM ngaøy 18 thaùng 10 naêm  2007</t>
  </si>
  <si>
    <t xml:space="preserve">             Ngöôøi laäp </t>
  </si>
  <si>
    <t>Keá toaùn tröôûng</t>
  </si>
  <si>
    <t xml:space="preserve">                     Giaùm ñoác</t>
  </si>
  <si>
    <t>QUÝ IV NĂM 2007</t>
  </si>
  <si>
    <t xml:space="preserve">           Ngày 19  tháng  01 năm  2008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</si>
</sst>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#;\(#,###;&quot;&quot;"/>
    <numFmt numFmtId="166" formatCode="#,###;\(#,###\);&quot;&quot;"/>
    <numFmt numFmtId="167" formatCode="_(* #,##0.0_);_(* \(#,##0.0\);_(* &quot;-&quot;??_);_(@_)"/>
    <numFmt numFmtId="168" formatCode="_(* #,##0_);_(* \(#,##0\);_(* &quot;-&quot;??_);_(@_)"/>
    <numFmt numFmtId="169" formatCode="#,###.0;\(#,###.0\);&quot;&quot;"/>
    <numFmt numFmtId="170" formatCode="#,###.00;\(#,###.00\);&quot;&quot;"/>
    <numFmt numFmtId="171" formatCode="#,###.000;\(#,###.000\);&quot;&quot;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"/>
    <numFmt numFmtId="179" formatCode="0.0000000000"/>
    <numFmt numFmtId="180" formatCode="0.00000000"/>
  </numFmts>
  <fonts count="25">
    <font>
      <sz val="10"/>
      <color indexed="8"/>
      <name val="MS Sans Serif"/>
      <family val="0"/>
    </font>
    <font>
      <sz val="10"/>
      <color indexed="8"/>
      <name val="VNI-Times"/>
      <family val="0"/>
    </font>
    <font>
      <sz val="10"/>
      <color indexed="8"/>
      <name val="VNI-Helve"/>
      <family val="0"/>
    </font>
    <font>
      <sz val="9"/>
      <color indexed="8"/>
      <name val="VNI-Helve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name val="VNI-Helve-Condense"/>
      <family val="0"/>
    </font>
    <font>
      <sz val="10"/>
      <color indexed="8"/>
      <name val="VNI-Helve-Condense"/>
      <family val="0"/>
    </font>
    <font>
      <sz val="10"/>
      <color indexed="10"/>
      <name val="VNI-Helve-Condense"/>
      <family val="0"/>
    </font>
    <font>
      <sz val="10"/>
      <color indexed="16"/>
      <name val="VNI-Helve-Condense"/>
      <family val="0"/>
    </font>
    <font>
      <i/>
      <sz val="11"/>
      <color indexed="8"/>
      <name val="VNI-Helve-Condense"/>
      <family val="0"/>
    </font>
    <font>
      <i/>
      <sz val="8"/>
      <name val="VNI-Helve-Condense"/>
      <family val="0"/>
    </font>
    <font>
      <i/>
      <sz val="11"/>
      <name val="VNI-Helve-Condense"/>
      <family val="0"/>
    </font>
    <font>
      <b/>
      <sz val="12"/>
      <color indexed="8"/>
      <name val="VNI-Helve-Condense"/>
      <family val="0"/>
    </font>
    <font>
      <b/>
      <sz val="10"/>
      <color indexed="8"/>
      <name val="VNI-Helve-Condense"/>
      <family val="0"/>
    </font>
    <font>
      <b/>
      <sz val="10"/>
      <name val="VNI-Helve-Condense"/>
      <family val="0"/>
    </font>
    <font>
      <b/>
      <sz val="9"/>
      <color indexed="8"/>
      <name val="VNI-Helve-Condense"/>
      <family val="0"/>
    </font>
    <font>
      <sz val="9"/>
      <color indexed="8"/>
      <name val="VNI-Helve-Condense"/>
      <family val="0"/>
    </font>
    <font>
      <sz val="9"/>
      <name val="VNI-Helve-Condens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/>
    </xf>
    <xf numFmtId="165" fontId="10" fillId="0" borderId="3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168" fontId="5" fillId="0" borderId="0" xfId="15" applyNumberFormat="1" applyFont="1" applyAlignment="1">
      <alignment/>
    </xf>
    <xf numFmtId="168" fontId="5" fillId="0" borderId="3" xfId="15" applyNumberFormat="1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8" fillId="0" borderId="1" xfId="0" applyFont="1" applyFill="1" applyBorder="1" applyAlignment="1">
      <alignment horizontal="center"/>
    </xf>
    <xf numFmtId="170" fontId="9" fillId="0" borderId="3" xfId="0" applyNumberFormat="1" applyFont="1" applyFill="1" applyBorder="1" applyAlignment="1">
      <alignment horizontal="right"/>
    </xf>
    <xf numFmtId="170" fontId="9" fillId="0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/>
    </xf>
    <xf numFmtId="43" fontId="5" fillId="0" borderId="1" xfId="15" applyFont="1" applyBorder="1" applyAlignment="1">
      <alignment/>
    </xf>
    <xf numFmtId="0" fontId="5" fillId="0" borderId="0" xfId="0" applyFont="1" applyAlignment="1">
      <alignment horizontal="left"/>
    </xf>
    <xf numFmtId="43" fontId="5" fillId="0" borderId="1" xfId="15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5" fontId="11" fillId="0" borderId="2" xfId="0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166" fontId="5" fillId="0" borderId="1" xfId="0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168" fontId="13" fillId="0" borderId="0" xfId="15" applyNumberFormat="1" applyFont="1" applyAlignment="1">
      <alignment/>
    </xf>
    <xf numFmtId="0" fontId="1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68" fontId="12" fillId="0" borderId="0" xfId="0" applyNumberFormat="1" applyFont="1" applyAlignment="1">
      <alignment/>
    </xf>
    <xf numFmtId="0" fontId="20" fillId="0" borderId="1" xfId="0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168" fontId="20" fillId="0" borderId="1" xfId="15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3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13" fillId="0" borderId="1" xfId="15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/>
    </xf>
    <xf numFmtId="168" fontId="21" fillId="0" borderId="1" xfId="0" applyNumberFormat="1" applyFont="1" applyFill="1" applyBorder="1" applyAlignment="1">
      <alignment horizontal="right"/>
    </xf>
    <xf numFmtId="168" fontId="20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right"/>
    </xf>
    <xf numFmtId="168" fontId="13" fillId="0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/>
    </xf>
    <xf numFmtId="166" fontId="13" fillId="0" borderId="4" xfId="0" applyNumberFormat="1" applyFont="1" applyFill="1" applyBorder="1" applyAlignment="1">
      <alignment horizontal="right"/>
    </xf>
    <xf numFmtId="166" fontId="12" fillId="0" borderId="4" xfId="0" applyNumberFormat="1" applyFont="1" applyFill="1" applyBorder="1" applyAlignment="1">
      <alignment horizontal="right"/>
    </xf>
    <xf numFmtId="0" fontId="20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/>
    </xf>
    <xf numFmtId="168" fontId="21" fillId="2" borderId="1" xfId="0" applyNumberFormat="1" applyFont="1" applyFill="1" applyBorder="1" applyAlignment="1">
      <alignment horizontal="right"/>
    </xf>
    <xf numFmtId="168" fontId="20" fillId="2" borderId="1" xfId="0" applyNumberFormat="1" applyFont="1" applyFill="1" applyBorder="1" applyAlignment="1">
      <alignment horizontal="right"/>
    </xf>
    <xf numFmtId="168" fontId="20" fillId="0" borderId="0" xfId="0" applyNumberFormat="1" applyFont="1" applyAlignment="1">
      <alignment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168" fontId="21" fillId="0" borderId="0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left"/>
    </xf>
    <xf numFmtId="168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5" xfId="0" applyFont="1" applyFill="1" applyBorder="1" applyAlignment="1">
      <alignment horizontal="left"/>
    </xf>
    <xf numFmtId="168" fontId="12" fillId="0" borderId="5" xfId="0" applyNumberFormat="1" applyFont="1" applyFill="1" applyBorder="1" applyAlignment="1">
      <alignment horizontal="left"/>
    </xf>
    <xf numFmtId="168" fontId="13" fillId="0" borderId="5" xfId="0" applyNumberFormat="1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center"/>
    </xf>
    <xf numFmtId="166" fontId="23" fillId="0" borderId="6" xfId="0" applyNumberFormat="1" applyFont="1" applyFill="1" applyBorder="1" applyAlignment="1">
      <alignment horizontal="right"/>
    </xf>
    <xf numFmtId="168" fontId="24" fillId="0" borderId="6" xfId="0" applyNumberFormat="1" applyFont="1" applyFill="1" applyBorder="1" applyAlignment="1">
      <alignment horizontal="right"/>
    </xf>
    <xf numFmtId="168" fontId="23" fillId="0" borderId="6" xfId="0" applyNumberFormat="1" applyFont="1" applyFill="1" applyBorder="1" applyAlignment="1">
      <alignment horizontal="right"/>
    </xf>
    <xf numFmtId="166" fontId="23" fillId="0" borderId="1" xfId="0" applyNumberFormat="1" applyFont="1" applyFill="1" applyBorder="1" applyAlignment="1">
      <alignment horizontal="right"/>
    </xf>
    <xf numFmtId="168" fontId="24" fillId="0" borderId="1" xfId="0" applyNumberFormat="1" applyFont="1" applyFill="1" applyBorder="1" applyAlignment="1">
      <alignment horizontal="right"/>
    </xf>
    <xf numFmtId="168" fontId="23" fillId="0" borderId="1" xfId="0" applyNumberFormat="1" applyFont="1" applyFill="1" applyBorder="1" applyAlignment="1">
      <alignment horizontal="right"/>
    </xf>
    <xf numFmtId="43" fontId="24" fillId="0" borderId="1" xfId="0" applyNumberFormat="1" applyFont="1" applyFill="1" applyBorder="1" applyAlignment="1">
      <alignment horizontal="right"/>
    </xf>
    <xf numFmtId="43" fontId="2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/>
    </xf>
    <xf numFmtId="165" fontId="10" fillId="0" borderId="3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96">
      <selection activeCell="D98" sqref="D98"/>
    </sheetView>
  </sheetViews>
  <sheetFormatPr defaultColWidth="9.140625" defaultRowHeight="15" customHeight="1" outlineLevelRow="1"/>
  <cols>
    <col min="1" max="1" width="43.57421875" style="45" customWidth="1"/>
    <col min="2" max="2" width="10.7109375" style="45" customWidth="1"/>
    <col min="3" max="3" width="8.421875" style="45" customWidth="1"/>
    <col min="4" max="4" width="17.28125" style="55" customWidth="1"/>
    <col min="5" max="5" width="17.28125" style="52" customWidth="1"/>
    <col min="6" max="6" width="12.8515625" style="45" bestFit="1" customWidth="1"/>
    <col min="7" max="16384" width="9.140625" style="45" customWidth="1"/>
  </cols>
  <sheetData>
    <row r="1" spans="1:5" ht="21" customHeight="1">
      <c r="A1" s="44" t="s">
        <v>133</v>
      </c>
      <c r="C1" s="46"/>
      <c r="D1" s="47"/>
      <c r="E1" s="48"/>
    </row>
    <row r="2" spans="1:5" ht="15" customHeight="1">
      <c r="A2" s="44" t="s">
        <v>134</v>
      </c>
      <c r="B2" s="49"/>
      <c r="C2" s="50"/>
      <c r="D2" s="51"/>
      <c r="E2" s="52" t="s">
        <v>135</v>
      </c>
    </row>
    <row r="3" spans="1:5" s="47" customFormat="1" ht="15" customHeight="1">
      <c r="A3" s="44" t="s">
        <v>89</v>
      </c>
      <c r="B3" s="44"/>
      <c r="C3" s="53"/>
      <c r="D3" s="51"/>
      <c r="E3" s="51"/>
    </row>
    <row r="4" spans="1:5" ht="27.75" customHeight="1">
      <c r="A4" s="108" t="s">
        <v>136</v>
      </c>
      <c r="B4" s="108"/>
      <c r="C4" s="108"/>
      <c r="D4" s="108"/>
      <c r="E4" s="108"/>
    </row>
    <row r="5" spans="1:5" ht="18.75" customHeight="1">
      <c r="A5" s="109" t="s">
        <v>137</v>
      </c>
      <c r="B5" s="109"/>
      <c r="C5" s="109"/>
      <c r="D5" s="109"/>
      <c r="E5" s="109"/>
    </row>
    <row r="6" spans="1:5" ht="18.75" customHeight="1">
      <c r="A6" s="109" t="s">
        <v>138</v>
      </c>
      <c r="B6" s="109"/>
      <c r="C6" s="109"/>
      <c r="D6" s="109"/>
      <c r="E6" s="109"/>
    </row>
    <row r="9" spans="1:5" s="59" customFormat="1" ht="21" customHeight="1" outlineLevel="1">
      <c r="A9" s="56" t="s">
        <v>139</v>
      </c>
      <c r="B9" s="56" t="s">
        <v>140</v>
      </c>
      <c r="C9" s="56" t="s">
        <v>141</v>
      </c>
      <c r="D9" s="57" t="s">
        <v>142</v>
      </c>
      <c r="E9" s="58" t="s">
        <v>143</v>
      </c>
    </row>
    <row r="10" spans="1:5" s="54" customFormat="1" ht="21" customHeight="1" outlineLevel="1">
      <c r="A10" s="60">
        <v>1</v>
      </c>
      <c r="B10" s="60">
        <v>2</v>
      </c>
      <c r="C10" s="60">
        <v>3</v>
      </c>
      <c r="D10" s="61">
        <v>4</v>
      </c>
      <c r="E10" s="62">
        <v>5</v>
      </c>
    </row>
    <row r="11" spans="1:5" s="59" customFormat="1" ht="17.25" customHeight="1" outlineLevel="1">
      <c r="A11" s="63" t="s">
        <v>144</v>
      </c>
      <c r="B11" s="64">
        <v>100</v>
      </c>
      <c r="C11" s="65"/>
      <c r="D11" s="66">
        <f>+D12+D15+D18+D25+D28</f>
        <v>71508582648</v>
      </c>
      <c r="E11" s="67">
        <f>+E12+E15+E18+E25+E28</f>
        <v>72395033191</v>
      </c>
    </row>
    <row r="12" spans="1:5" s="59" customFormat="1" ht="17.25" customHeight="1" outlineLevel="1">
      <c r="A12" s="63" t="s">
        <v>145</v>
      </c>
      <c r="B12" s="64">
        <v>110</v>
      </c>
      <c r="C12" s="65"/>
      <c r="D12" s="66">
        <f>+SUM(D13:D14)</f>
        <v>1408973416</v>
      </c>
      <c r="E12" s="67">
        <f>+SUM(E13:E14)</f>
        <v>3372222793</v>
      </c>
    </row>
    <row r="13" spans="1:5" ht="17.25" customHeight="1" outlineLevel="1">
      <c r="A13" s="68" t="s">
        <v>146</v>
      </c>
      <c r="B13" s="69">
        <v>111</v>
      </c>
      <c r="C13" s="69" t="s">
        <v>147</v>
      </c>
      <c r="D13" s="70">
        <v>1408973416</v>
      </c>
      <c r="E13" s="71">
        <v>3372222793</v>
      </c>
    </row>
    <row r="14" spans="1:5" ht="17.25" customHeight="1" outlineLevel="1">
      <c r="A14" s="68" t="s">
        <v>148</v>
      </c>
      <c r="B14" s="69">
        <v>112</v>
      </c>
      <c r="C14" s="72"/>
      <c r="D14" s="70"/>
      <c r="E14" s="71"/>
    </row>
    <row r="15" spans="1:5" s="59" customFormat="1" ht="17.25" customHeight="1" outlineLevel="1">
      <c r="A15" s="63" t="s">
        <v>149</v>
      </c>
      <c r="B15" s="64">
        <v>120</v>
      </c>
      <c r="C15" s="64" t="s">
        <v>150</v>
      </c>
      <c r="D15" s="66">
        <f>+SUM(D16:D17)</f>
        <v>0</v>
      </c>
      <c r="E15" s="67">
        <f>+SUM(E16:E17)</f>
        <v>0</v>
      </c>
    </row>
    <row r="16" spans="1:5" ht="17.25" customHeight="1" outlineLevel="1">
      <c r="A16" s="68" t="s">
        <v>151</v>
      </c>
      <c r="B16" s="69">
        <v>121</v>
      </c>
      <c r="C16" s="72"/>
      <c r="D16" s="70"/>
      <c r="E16" s="67"/>
    </row>
    <row r="17" spans="1:5" ht="17.25" customHeight="1" outlineLevel="1">
      <c r="A17" s="68" t="s">
        <v>152</v>
      </c>
      <c r="B17" s="69">
        <v>129</v>
      </c>
      <c r="C17" s="72"/>
      <c r="D17" s="70"/>
      <c r="E17" s="67"/>
    </row>
    <row r="18" spans="1:5" s="59" customFormat="1" ht="17.25" customHeight="1" outlineLevel="1">
      <c r="A18" s="63" t="s">
        <v>153</v>
      </c>
      <c r="B18" s="64">
        <v>130</v>
      </c>
      <c r="C18" s="65"/>
      <c r="D18" s="66">
        <f>+SUM(D19:D24)</f>
        <v>35775906460</v>
      </c>
      <c r="E18" s="67">
        <f>+SUM(E19:E24)</f>
        <v>32151300303</v>
      </c>
    </row>
    <row r="19" spans="1:5" ht="17.25" customHeight="1" outlineLevel="1">
      <c r="A19" s="68" t="s">
        <v>154</v>
      </c>
      <c r="B19" s="69">
        <v>131</v>
      </c>
      <c r="C19" s="72"/>
      <c r="D19" s="70">
        <v>32765568186</v>
      </c>
      <c r="E19" s="71">
        <v>28548424308</v>
      </c>
    </row>
    <row r="20" spans="1:5" ht="17.25" customHeight="1" outlineLevel="1">
      <c r="A20" s="68" t="s">
        <v>155</v>
      </c>
      <c r="B20" s="69">
        <v>132</v>
      </c>
      <c r="C20" s="72"/>
      <c r="D20" s="70">
        <v>3186775551</v>
      </c>
      <c r="E20" s="71">
        <v>998322092</v>
      </c>
    </row>
    <row r="21" spans="1:5" ht="17.25" customHeight="1" outlineLevel="1">
      <c r="A21" s="68" t="s">
        <v>156</v>
      </c>
      <c r="B21" s="69">
        <v>133</v>
      </c>
      <c r="C21" s="72"/>
      <c r="D21" s="70"/>
      <c r="E21" s="71"/>
    </row>
    <row r="22" spans="1:5" ht="17.25" customHeight="1" outlineLevel="1">
      <c r="A22" s="68" t="s">
        <v>157</v>
      </c>
      <c r="B22" s="69">
        <v>134</v>
      </c>
      <c r="C22" s="72"/>
      <c r="D22" s="70"/>
      <c r="E22" s="71"/>
    </row>
    <row r="23" spans="1:5" ht="17.25" customHeight="1" outlineLevel="1">
      <c r="A23" s="68" t="s">
        <v>158</v>
      </c>
      <c r="B23" s="69">
        <v>135</v>
      </c>
      <c r="C23" s="69" t="s">
        <v>159</v>
      </c>
      <c r="D23" s="70">
        <v>104230989</v>
      </c>
      <c r="E23" s="71">
        <v>2885222169</v>
      </c>
    </row>
    <row r="24" spans="1:5" ht="17.25" customHeight="1" outlineLevel="1">
      <c r="A24" s="68" t="s">
        <v>160</v>
      </c>
      <c r="B24" s="69">
        <v>139</v>
      </c>
      <c r="C24" s="72"/>
      <c r="D24" s="73">
        <v>-280668266</v>
      </c>
      <c r="E24" s="71">
        <v>-280668266</v>
      </c>
    </row>
    <row r="25" spans="1:5" s="59" customFormat="1" ht="17.25" customHeight="1" outlineLevel="1">
      <c r="A25" s="63" t="s">
        <v>161</v>
      </c>
      <c r="B25" s="64">
        <v>140</v>
      </c>
      <c r="C25" s="65"/>
      <c r="D25" s="66">
        <f>+SUM(D26:D27)</f>
        <v>33666341870</v>
      </c>
      <c r="E25" s="67">
        <f>+SUM(E26:E27)</f>
        <v>36218262395</v>
      </c>
    </row>
    <row r="26" spans="1:5" ht="17.25" customHeight="1" outlineLevel="1">
      <c r="A26" s="68" t="s">
        <v>162</v>
      </c>
      <c r="B26" s="69">
        <v>141</v>
      </c>
      <c r="C26" s="69" t="s">
        <v>163</v>
      </c>
      <c r="D26" s="70">
        <v>33666341870</v>
      </c>
      <c r="E26" s="71">
        <v>36218262395</v>
      </c>
    </row>
    <row r="27" spans="1:5" ht="17.25" customHeight="1" outlineLevel="1">
      <c r="A27" s="68" t="s">
        <v>164</v>
      </c>
      <c r="B27" s="69">
        <v>149</v>
      </c>
      <c r="C27" s="72"/>
      <c r="D27" s="70"/>
      <c r="E27" s="71"/>
    </row>
    <row r="28" spans="1:5" s="59" customFormat="1" ht="17.25" customHeight="1" outlineLevel="1">
      <c r="A28" s="63" t="s">
        <v>165</v>
      </c>
      <c r="B28" s="64">
        <v>150</v>
      </c>
      <c r="C28" s="65"/>
      <c r="D28" s="66">
        <f>+SUM(D29:D32)</f>
        <v>657360902</v>
      </c>
      <c r="E28" s="67">
        <f>+SUM(E29:E32)</f>
        <v>653247700</v>
      </c>
    </row>
    <row r="29" spans="1:5" ht="17.25" customHeight="1" outlineLevel="1">
      <c r="A29" s="68" t="s">
        <v>166</v>
      </c>
      <c r="B29" s="69">
        <v>151</v>
      </c>
      <c r="C29" s="72"/>
      <c r="D29" s="70">
        <v>145409409</v>
      </c>
      <c r="E29" s="71">
        <v>183985762</v>
      </c>
    </row>
    <row r="30" spans="1:5" ht="17.25" customHeight="1" outlineLevel="1">
      <c r="A30" s="68" t="s">
        <v>167</v>
      </c>
      <c r="B30" s="69">
        <v>152</v>
      </c>
      <c r="C30" s="72"/>
      <c r="D30" s="74">
        <v>207178906</v>
      </c>
      <c r="E30" s="71">
        <v>232792897</v>
      </c>
    </row>
    <row r="31" spans="1:5" ht="17.25" customHeight="1" outlineLevel="1">
      <c r="A31" s="68" t="s">
        <v>168</v>
      </c>
      <c r="B31" s="69">
        <v>154</v>
      </c>
      <c r="C31" s="69" t="s">
        <v>169</v>
      </c>
      <c r="D31" s="70"/>
      <c r="E31" s="71"/>
    </row>
    <row r="32" spans="1:5" ht="17.25" customHeight="1" outlineLevel="1">
      <c r="A32" s="68" t="s">
        <v>170</v>
      </c>
      <c r="B32" s="69">
        <v>158</v>
      </c>
      <c r="C32" s="72"/>
      <c r="D32" s="70">
        <v>304772587</v>
      </c>
      <c r="E32" s="70">
        <v>236469041</v>
      </c>
    </row>
    <row r="33" spans="1:5" s="59" customFormat="1" ht="17.25" customHeight="1" outlineLevel="1">
      <c r="A33" s="63" t="s">
        <v>171</v>
      </c>
      <c r="B33" s="64">
        <v>200</v>
      </c>
      <c r="C33" s="65"/>
      <c r="D33" s="66">
        <f>+D34+D40+D51+D54+D59</f>
        <v>42929160426</v>
      </c>
      <c r="E33" s="67">
        <f>+E34+E40+E51+E54+E59</f>
        <v>45804796592</v>
      </c>
    </row>
    <row r="34" spans="1:5" s="59" customFormat="1" ht="17.25" customHeight="1" outlineLevel="1">
      <c r="A34" s="63" t="s">
        <v>172</v>
      </c>
      <c r="B34" s="64">
        <v>210</v>
      </c>
      <c r="C34" s="65"/>
      <c r="D34" s="66">
        <f>+SUM(D35:D39)</f>
        <v>0</v>
      </c>
      <c r="E34" s="67">
        <f>+SUM(E35:E39)</f>
        <v>0</v>
      </c>
    </row>
    <row r="35" spans="1:5" ht="17.25" customHeight="1" outlineLevel="1">
      <c r="A35" s="68" t="s">
        <v>173</v>
      </c>
      <c r="B35" s="69">
        <v>211</v>
      </c>
      <c r="C35" s="72"/>
      <c r="D35" s="70"/>
      <c r="E35" s="71"/>
    </row>
    <row r="36" spans="1:5" ht="17.25" customHeight="1" outlineLevel="1">
      <c r="A36" s="68" t="s">
        <v>174</v>
      </c>
      <c r="B36" s="69">
        <v>212</v>
      </c>
      <c r="C36" s="72"/>
      <c r="D36" s="70"/>
      <c r="E36" s="71"/>
    </row>
    <row r="37" spans="1:5" ht="17.25" customHeight="1" outlineLevel="1">
      <c r="A37" s="68" t="s">
        <v>175</v>
      </c>
      <c r="B37" s="69">
        <v>213</v>
      </c>
      <c r="C37" s="69" t="s">
        <v>176</v>
      </c>
      <c r="D37" s="70"/>
      <c r="E37" s="71"/>
    </row>
    <row r="38" spans="1:5" ht="17.25" customHeight="1" outlineLevel="1">
      <c r="A38" s="68" t="s">
        <v>177</v>
      </c>
      <c r="B38" s="69">
        <v>218</v>
      </c>
      <c r="C38" s="69" t="s">
        <v>178</v>
      </c>
      <c r="D38" s="70"/>
      <c r="E38" s="71"/>
    </row>
    <row r="39" spans="1:5" ht="17.25" customHeight="1" outlineLevel="1">
      <c r="A39" s="68" t="s">
        <v>179</v>
      </c>
      <c r="B39" s="69">
        <v>219</v>
      </c>
      <c r="C39" s="72"/>
      <c r="D39" s="70"/>
      <c r="E39" s="71"/>
    </row>
    <row r="40" spans="1:5" s="59" customFormat="1" ht="17.25" customHeight="1" outlineLevel="1">
      <c r="A40" s="63" t="s">
        <v>180</v>
      </c>
      <c r="B40" s="64">
        <v>220</v>
      </c>
      <c r="C40" s="65"/>
      <c r="D40" s="66">
        <f>+D41+D44+D47+D50</f>
        <v>23284981697</v>
      </c>
      <c r="E40" s="67">
        <f>+E41+E44+E47+E50</f>
        <v>28706472543</v>
      </c>
    </row>
    <row r="41" spans="1:5" ht="17.25" customHeight="1" outlineLevel="1">
      <c r="A41" s="68" t="s">
        <v>181</v>
      </c>
      <c r="B41" s="69">
        <v>221</v>
      </c>
      <c r="C41" s="69" t="s">
        <v>182</v>
      </c>
      <c r="D41" s="70">
        <f>+SUM(D42:D43)</f>
        <v>23284981697</v>
      </c>
      <c r="E41" s="71">
        <f>+SUM(E42:E43)</f>
        <v>28152206877</v>
      </c>
    </row>
    <row r="42" spans="1:5" ht="17.25" customHeight="1" outlineLevel="1">
      <c r="A42" s="68" t="s">
        <v>183</v>
      </c>
      <c r="B42" s="69">
        <v>222</v>
      </c>
      <c r="C42" s="72"/>
      <c r="D42" s="70">
        <v>65952930513</v>
      </c>
      <c r="E42" s="71">
        <v>64938364133</v>
      </c>
    </row>
    <row r="43" spans="1:5" ht="17.25" customHeight="1" outlineLevel="1">
      <c r="A43" s="68" t="s">
        <v>184</v>
      </c>
      <c r="B43" s="69">
        <v>223</v>
      </c>
      <c r="C43" s="72"/>
      <c r="D43" s="73">
        <v>-42667948816</v>
      </c>
      <c r="E43" s="71">
        <v>-36786157256</v>
      </c>
    </row>
    <row r="44" spans="1:5" ht="17.25" customHeight="1" outlineLevel="1">
      <c r="A44" s="68" t="s">
        <v>185</v>
      </c>
      <c r="B44" s="69">
        <v>224</v>
      </c>
      <c r="C44" s="69" t="s">
        <v>186</v>
      </c>
      <c r="D44" s="70">
        <f>+SUM(D45:D46)</f>
        <v>0</v>
      </c>
      <c r="E44" s="67">
        <f>+SUM(E45:E46)</f>
        <v>0</v>
      </c>
    </row>
    <row r="45" spans="1:5" ht="17.25" customHeight="1" outlineLevel="1">
      <c r="A45" s="68" t="s">
        <v>183</v>
      </c>
      <c r="B45" s="69">
        <v>225</v>
      </c>
      <c r="C45" s="72"/>
      <c r="D45" s="70"/>
      <c r="E45" s="71"/>
    </row>
    <row r="46" spans="1:5" ht="17.25" customHeight="1" outlineLevel="1">
      <c r="A46" s="68" t="s">
        <v>184</v>
      </c>
      <c r="B46" s="69">
        <v>226</v>
      </c>
      <c r="C46" s="72"/>
      <c r="D46" s="70"/>
      <c r="E46" s="71"/>
    </row>
    <row r="47" spans="1:5" ht="17.25" customHeight="1" outlineLevel="1">
      <c r="A47" s="68" t="s">
        <v>187</v>
      </c>
      <c r="B47" s="69">
        <v>227</v>
      </c>
      <c r="C47" s="69" t="s">
        <v>188</v>
      </c>
      <c r="D47" s="70">
        <f>+SUM(D48:D49)</f>
        <v>0</v>
      </c>
      <c r="E47" s="67">
        <f>+SUM(E48:E49)</f>
        <v>0</v>
      </c>
    </row>
    <row r="48" spans="1:5" ht="17.25" customHeight="1" outlineLevel="1">
      <c r="A48" s="68" t="s">
        <v>183</v>
      </c>
      <c r="B48" s="69">
        <v>228</v>
      </c>
      <c r="C48" s="72"/>
      <c r="D48" s="70"/>
      <c r="E48" s="71"/>
    </row>
    <row r="49" spans="1:5" ht="17.25" customHeight="1" outlineLevel="1">
      <c r="A49" s="68" t="s">
        <v>184</v>
      </c>
      <c r="B49" s="69">
        <v>229</v>
      </c>
      <c r="C49" s="72"/>
      <c r="D49" s="70"/>
      <c r="E49" s="71"/>
    </row>
    <row r="50" spans="1:5" ht="17.25" customHeight="1" outlineLevel="1">
      <c r="A50" s="68" t="s">
        <v>189</v>
      </c>
      <c r="B50" s="69">
        <v>230</v>
      </c>
      <c r="C50" s="69" t="s">
        <v>190</v>
      </c>
      <c r="D50" s="70"/>
      <c r="E50" s="71">
        <v>554265666</v>
      </c>
    </row>
    <row r="51" spans="1:5" s="59" customFormat="1" ht="17.25" customHeight="1" outlineLevel="1">
      <c r="A51" s="63" t="s">
        <v>191</v>
      </c>
      <c r="B51" s="64">
        <v>240</v>
      </c>
      <c r="C51" s="64" t="s">
        <v>192</v>
      </c>
      <c r="D51" s="66">
        <f>+SUM(D52:D53)</f>
        <v>1608254712</v>
      </c>
      <c r="E51" s="67">
        <f>+SUM(E52:E53)</f>
        <v>1675265328</v>
      </c>
    </row>
    <row r="52" spans="1:5" ht="17.25" customHeight="1" outlineLevel="1">
      <c r="A52" s="68" t="s">
        <v>183</v>
      </c>
      <c r="B52" s="69">
        <v>241</v>
      </c>
      <c r="C52" s="72"/>
      <c r="D52" s="70">
        <v>2233687128</v>
      </c>
      <c r="E52" s="71">
        <v>2233687128</v>
      </c>
    </row>
    <row r="53" spans="1:5" ht="17.25" customHeight="1" outlineLevel="1">
      <c r="A53" s="68" t="s">
        <v>184</v>
      </c>
      <c r="B53" s="69">
        <v>242</v>
      </c>
      <c r="C53" s="72"/>
      <c r="D53" s="70">
        <v>-625432416</v>
      </c>
      <c r="E53" s="71">
        <v>-558421800</v>
      </c>
    </row>
    <row r="54" spans="1:5" s="59" customFormat="1" ht="17.25" customHeight="1" outlineLevel="1">
      <c r="A54" s="63" t="s">
        <v>193</v>
      </c>
      <c r="B54" s="64">
        <v>250</v>
      </c>
      <c r="C54" s="65"/>
      <c r="D54" s="66">
        <f>+SUM(D55:D58)</f>
        <v>10277000000</v>
      </c>
      <c r="E54" s="67">
        <f>+SUM(E55:E58)</f>
        <v>7665000000</v>
      </c>
    </row>
    <row r="55" spans="1:5" ht="17.25" customHeight="1" outlineLevel="1">
      <c r="A55" s="68" t="s">
        <v>194</v>
      </c>
      <c r="B55" s="69">
        <v>251</v>
      </c>
      <c r="C55" s="72"/>
      <c r="D55" s="70">
        <v>1530000000</v>
      </c>
      <c r="E55" s="71">
        <v>930000000</v>
      </c>
    </row>
    <row r="56" spans="1:5" ht="17.25" customHeight="1" outlineLevel="1">
      <c r="A56" s="68" t="s">
        <v>195</v>
      </c>
      <c r="B56" s="69">
        <v>252</v>
      </c>
      <c r="C56" s="72"/>
      <c r="D56" s="70">
        <v>7660000000</v>
      </c>
      <c r="E56" s="71">
        <v>5560000000</v>
      </c>
    </row>
    <row r="57" spans="1:5" ht="17.25" customHeight="1" outlineLevel="1">
      <c r="A57" s="68" t="s">
        <v>196</v>
      </c>
      <c r="B57" s="69">
        <v>258</v>
      </c>
      <c r="C57" s="69" t="s">
        <v>197</v>
      </c>
      <c r="D57" s="70">
        <v>1087000000</v>
      </c>
      <c r="E57" s="71">
        <v>1175000000</v>
      </c>
    </row>
    <row r="58" spans="1:5" ht="17.25" customHeight="1" outlineLevel="1">
      <c r="A58" s="68" t="s">
        <v>198</v>
      </c>
      <c r="B58" s="69">
        <v>259</v>
      </c>
      <c r="C58" s="72"/>
      <c r="D58" s="70"/>
      <c r="E58" s="71"/>
    </row>
    <row r="59" spans="1:5" s="59" customFormat="1" ht="17.25" customHeight="1" outlineLevel="1">
      <c r="A59" s="63" t="s">
        <v>199</v>
      </c>
      <c r="B59" s="64">
        <v>260</v>
      </c>
      <c r="C59" s="65"/>
      <c r="D59" s="66">
        <f>+SUM(D60:D62)</f>
        <v>7758924017</v>
      </c>
      <c r="E59" s="67">
        <f>+SUM(E60:E62)</f>
        <v>7758058721</v>
      </c>
    </row>
    <row r="60" spans="1:5" ht="17.25" customHeight="1" outlineLevel="1">
      <c r="A60" s="68" t="s">
        <v>200</v>
      </c>
      <c r="B60" s="69">
        <v>261</v>
      </c>
      <c r="C60" s="69" t="s">
        <v>201</v>
      </c>
      <c r="D60" s="70">
        <v>7758924017</v>
      </c>
      <c r="E60" s="71">
        <v>7758058721</v>
      </c>
    </row>
    <row r="61" spans="1:5" ht="17.25" customHeight="1" outlineLevel="1">
      <c r="A61" s="68" t="s">
        <v>202</v>
      </c>
      <c r="B61" s="69">
        <v>262</v>
      </c>
      <c r="C61" s="69" t="s">
        <v>203</v>
      </c>
      <c r="D61" s="70"/>
      <c r="E61" s="71"/>
    </row>
    <row r="62" spans="1:5" ht="17.25" customHeight="1" outlineLevel="1">
      <c r="A62" s="68" t="s">
        <v>204</v>
      </c>
      <c r="B62" s="69">
        <v>268</v>
      </c>
      <c r="C62" s="72"/>
      <c r="D62" s="70"/>
      <c r="E62" s="71"/>
    </row>
    <row r="63" spans="1:6" s="59" customFormat="1" ht="22.5" customHeight="1" outlineLevel="1">
      <c r="A63" s="75" t="s">
        <v>205</v>
      </c>
      <c r="B63" s="76">
        <v>270</v>
      </c>
      <c r="C63" s="77"/>
      <c r="D63" s="78">
        <f>+D33+D11</f>
        <v>114437743074</v>
      </c>
      <c r="E63" s="79">
        <f>+E33+E11</f>
        <v>118199829783</v>
      </c>
      <c r="F63" s="80"/>
    </row>
    <row r="64" spans="1:5" s="59" customFormat="1" ht="17.25" customHeight="1" outlineLevel="1">
      <c r="A64" s="63" t="s">
        <v>206</v>
      </c>
      <c r="B64" s="64">
        <v>300</v>
      </c>
      <c r="C64" s="65"/>
      <c r="D64" s="66">
        <f>+D65+D76</f>
        <v>60449749675</v>
      </c>
      <c r="E64" s="67">
        <f>+E65+E76</f>
        <v>65734013997</v>
      </c>
    </row>
    <row r="65" spans="1:5" s="59" customFormat="1" ht="17.25" customHeight="1" outlineLevel="1">
      <c r="A65" s="63" t="s">
        <v>207</v>
      </c>
      <c r="B65" s="64">
        <v>310</v>
      </c>
      <c r="C65" s="65"/>
      <c r="D65" s="66">
        <f>+SUM(D66:D75)</f>
        <v>57748454897</v>
      </c>
      <c r="E65" s="67">
        <f>+SUM(E66:E75)</f>
        <v>62962719219</v>
      </c>
    </row>
    <row r="66" spans="1:5" ht="17.25" customHeight="1" outlineLevel="1">
      <c r="A66" s="68" t="s">
        <v>208</v>
      </c>
      <c r="B66" s="69">
        <v>311</v>
      </c>
      <c r="C66" s="69" t="s">
        <v>209</v>
      </c>
      <c r="D66" s="73">
        <v>40913694531</v>
      </c>
      <c r="E66" s="71">
        <v>41059959928</v>
      </c>
    </row>
    <row r="67" spans="1:5" ht="17.25" customHeight="1" outlineLevel="1">
      <c r="A67" s="68" t="s">
        <v>210</v>
      </c>
      <c r="B67" s="69">
        <v>312</v>
      </c>
      <c r="C67" s="72"/>
      <c r="D67" s="70">
        <v>9269999526</v>
      </c>
      <c r="E67" s="71">
        <v>11501164145</v>
      </c>
    </row>
    <row r="68" spans="1:5" ht="17.25" customHeight="1" outlineLevel="1">
      <c r="A68" s="68" t="s">
        <v>211</v>
      </c>
      <c r="B68" s="69">
        <v>313</v>
      </c>
      <c r="C68" s="72"/>
      <c r="D68" s="70">
        <v>3030844112</v>
      </c>
      <c r="E68" s="71">
        <v>5539776293</v>
      </c>
    </row>
    <row r="69" spans="1:5" ht="17.25" customHeight="1" outlineLevel="1">
      <c r="A69" s="68" t="s">
        <v>212</v>
      </c>
      <c r="B69" s="69">
        <v>314</v>
      </c>
      <c r="C69" s="69" t="s">
        <v>213</v>
      </c>
      <c r="D69" s="70">
        <v>881648200</v>
      </c>
      <c r="E69" s="71">
        <v>2655998539</v>
      </c>
    </row>
    <row r="70" spans="1:5" ht="17.25" customHeight="1" outlineLevel="1">
      <c r="A70" s="68" t="s">
        <v>214</v>
      </c>
      <c r="B70" s="69">
        <v>315</v>
      </c>
      <c r="C70" s="72"/>
      <c r="D70" s="70">
        <v>720199123</v>
      </c>
      <c r="E70" s="71">
        <v>797399839</v>
      </c>
    </row>
    <row r="71" spans="1:5" ht="17.25" customHeight="1" outlineLevel="1">
      <c r="A71" s="68" t="s">
        <v>215</v>
      </c>
      <c r="B71" s="69">
        <v>316</v>
      </c>
      <c r="C71" s="69" t="s">
        <v>216</v>
      </c>
      <c r="D71" s="70"/>
      <c r="E71" s="71">
        <v>330104170</v>
      </c>
    </row>
    <row r="72" spans="1:5" ht="17.25" customHeight="1" outlineLevel="1">
      <c r="A72" s="68" t="s">
        <v>217</v>
      </c>
      <c r="B72" s="69">
        <v>317</v>
      </c>
      <c r="C72" s="72"/>
      <c r="D72" s="70"/>
      <c r="E72" s="71"/>
    </row>
    <row r="73" spans="1:5" ht="17.25" customHeight="1" outlineLevel="1">
      <c r="A73" s="68" t="s">
        <v>218</v>
      </c>
      <c r="B73" s="69">
        <v>318</v>
      </c>
      <c r="C73" s="72"/>
      <c r="D73" s="70"/>
      <c r="E73" s="71"/>
    </row>
    <row r="74" spans="1:5" ht="17.25" customHeight="1" outlineLevel="1">
      <c r="A74" s="68" t="s">
        <v>219</v>
      </c>
      <c r="B74" s="69">
        <v>319</v>
      </c>
      <c r="C74" s="69" t="s">
        <v>220</v>
      </c>
      <c r="D74" s="70">
        <v>2932069405</v>
      </c>
      <c r="E74" s="71">
        <v>1078316305</v>
      </c>
    </row>
    <row r="75" spans="1:5" ht="17.25" customHeight="1" outlineLevel="1">
      <c r="A75" s="68" t="s">
        <v>221</v>
      </c>
      <c r="B75" s="69">
        <v>320</v>
      </c>
      <c r="C75" s="72"/>
      <c r="D75" s="70"/>
      <c r="E75" s="71"/>
    </row>
    <row r="76" spans="1:5" s="59" customFormat="1" ht="17.25" customHeight="1" outlineLevel="1">
      <c r="A76" s="63" t="s">
        <v>222</v>
      </c>
      <c r="B76" s="64">
        <v>330</v>
      </c>
      <c r="C76" s="65"/>
      <c r="D76" s="66">
        <f>+SUM(D77:D83)</f>
        <v>2701294778</v>
      </c>
      <c r="E76" s="67">
        <f>+SUM(E77:E83)</f>
        <v>2771294778</v>
      </c>
    </row>
    <row r="77" spans="1:5" ht="17.25" customHeight="1" outlineLevel="1">
      <c r="A77" s="68" t="s">
        <v>223</v>
      </c>
      <c r="B77" s="69">
        <v>331</v>
      </c>
      <c r="C77" s="72"/>
      <c r="D77" s="70"/>
      <c r="E77" s="71"/>
    </row>
    <row r="78" spans="1:5" ht="17.25" customHeight="1" outlineLevel="1">
      <c r="A78" s="68" t="s">
        <v>224</v>
      </c>
      <c r="B78" s="69">
        <v>332</v>
      </c>
      <c r="C78" s="69" t="s">
        <v>225</v>
      </c>
      <c r="D78" s="70"/>
      <c r="E78" s="71"/>
    </row>
    <row r="79" spans="1:5" ht="17.25" customHeight="1" outlineLevel="1">
      <c r="A79" s="68" t="s">
        <v>226</v>
      </c>
      <c r="B79" s="69">
        <v>333</v>
      </c>
      <c r="C79" s="72"/>
      <c r="D79" s="70">
        <v>135962100</v>
      </c>
      <c r="E79" s="71">
        <v>135962100</v>
      </c>
    </row>
    <row r="80" spans="1:5" ht="17.25" customHeight="1" outlineLevel="1">
      <c r="A80" s="68" t="s">
        <v>227</v>
      </c>
      <c r="B80" s="69">
        <v>334</v>
      </c>
      <c r="C80" s="69" t="s">
        <v>228</v>
      </c>
      <c r="D80" s="70">
        <v>2565332678</v>
      </c>
      <c r="E80" s="71">
        <v>2565332678</v>
      </c>
    </row>
    <row r="81" spans="1:5" ht="17.25" customHeight="1" outlineLevel="1">
      <c r="A81" s="68" t="s">
        <v>229</v>
      </c>
      <c r="B81" s="69">
        <v>335</v>
      </c>
      <c r="C81" s="69" t="s">
        <v>203</v>
      </c>
      <c r="D81" s="70"/>
      <c r="E81" s="71"/>
    </row>
    <row r="82" spans="1:5" ht="17.25" customHeight="1" outlineLevel="1">
      <c r="A82" s="68" t="s">
        <v>230</v>
      </c>
      <c r="B82" s="69">
        <v>336</v>
      </c>
      <c r="C82" s="72"/>
      <c r="D82" s="70"/>
      <c r="E82" s="71">
        <v>70000000</v>
      </c>
    </row>
    <row r="83" spans="1:5" ht="17.25" customHeight="1" outlineLevel="1">
      <c r="A83" s="68" t="s">
        <v>231</v>
      </c>
      <c r="B83" s="69">
        <v>337</v>
      </c>
      <c r="C83" s="72"/>
      <c r="D83" s="70"/>
      <c r="E83" s="71"/>
    </row>
    <row r="84" spans="1:5" s="59" customFormat="1" ht="17.25" customHeight="1" outlineLevel="1">
      <c r="A84" s="63" t="s">
        <v>232</v>
      </c>
      <c r="B84" s="64">
        <v>400</v>
      </c>
      <c r="C84" s="65"/>
      <c r="D84" s="66">
        <f>+D85+D97</f>
        <v>53987993399</v>
      </c>
      <c r="E84" s="67">
        <f>+E85+E97</f>
        <v>52465815786</v>
      </c>
    </row>
    <row r="85" spans="1:5" s="59" customFormat="1" ht="17.25" customHeight="1" outlineLevel="1">
      <c r="A85" s="63" t="s">
        <v>233</v>
      </c>
      <c r="B85" s="64">
        <v>410</v>
      </c>
      <c r="C85" s="65"/>
      <c r="D85" s="66">
        <f>+SUM(D86:D96)</f>
        <v>53326092372</v>
      </c>
      <c r="E85" s="67">
        <f>+SUM(E86:E96)</f>
        <v>51474237692</v>
      </c>
    </row>
    <row r="86" spans="1:5" ht="17.25" customHeight="1" outlineLevel="1">
      <c r="A86" s="68" t="s">
        <v>234</v>
      </c>
      <c r="B86" s="69">
        <v>411</v>
      </c>
      <c r="C86" s="69" t="s">
        <v>235</v>
      </c>
      <c r="D86" s="70">
        <v>40000000000</v>
      </c>
      <c r="E86" s="71">
        <v>40000000000</v>
      </c>
    </row>
    <row r="87" spans="1:5" ht="17.25" customHeight="1" outlineLevel="1">
      <c r="A87" s="68" t="s">
        <v>236</v>
      </c>
      <c r="B87" s="69">
        <v>412</v>
      </c>
      <c r="C87" s="72"/>
      <c r="D87" s="70">
        <v>1008861000</v>
      </c>
      <c r="E87" s="71">
        <v>1008861000</v>
      </c>
    </row>
    <row r="88" spans="1:5" ht="17.25" customHeight="1" outlineLevel="1">
      <c r="A88" s="68" t="s">
        <v>237</v>
      </c>
      <c r="B88" s="69">
        <v>413</v>
      </c>
      <c r="C88" s="72"/>
      <c r="D88" s="70"/>
      <c r="E88" s="71"/>
    </row>
    <row r="89" spans="1:5" ht="17.25" customHeight="1" outlineLevel="1">
      <c r="A89" s="68" t="s">
        <v>238</v>
      </c>
      <c r="B89" s="69">
        <v>414</v>
      </c>
      <c r="C89" s="72"/>
      <c r="D89" s="70">
        <v>-1247406000</v>
      </c>
      <c r="E89" s="71">
        <v>-1247406000</v>
      </c>
    </row>
    <row r="90" spans="1:5" ht="17.25" customHeight="1" outlineLevel="1">
      <c r="A90" s="68" t="s">
        <v>239</v>
      </c>
      <c r="B90" s="69">
        <v>415</v>
      </c>
      <c r="C90" s="72"/>
      <c r="D90" s="70"/>
      <c r="E90" s="71"/>
    </row>
    <row r="91" spans="1:5" ht="17.25" customHeight="1" outlineLevel="1">
      <c r="A91" s="68" t="s">
        <v>240</v>
      </c>
      <c r="B91" s="69">
        <v>416</v>
      </c>
      <c r="C91" s="72"/>
      <c r="D91" s="70"/>
      <c r="E91" s="71"/>
    </row>
    <row r="92" spans="1:5" ht="17.25" customHeight="1" outlineLevel="1">
      <c r="A92" s="68" t="s">
        <v>241</v>
      </c>
      <c r="B92" s="69">
        <v>417</v>
      </c>
      <c r="C92" s="72"/>
      <c r="D92" s="70">
        <v>5716916650</v>
      </c>
      <c r="E92" s="71">
        <v>5704328394</v>
      </c>
    </row>
    <row r="93" spans="1:5" ht="17.25" customHeight="1" outlineLevel="1">
      <c r="A93" s="68" t="s">
        <v>242</v>
      </c>
      <c r="B93" s="69">
        <v>418</v>
      </c>
      <c r="C93" s="72"/>
      <c r="D93" s="70">
        <v>2021661042</v>
      </c>
      <c r="E93" s="71">
        <v>2026836042</v>
      </c>
    </row>
    <row r="94" spans="1:5" ht="17.25" customHeight="1" outlineLevel="1">
      <c r="A94" s="68" t="s">
        <v>243</v>
      </c>
      <c r="B94" s="69">
        <v>419</v>
      </c>
      <c r="C94" s="72"/>
      <c r="D94" s="70"/>
      <c r="E94" s="71"/>
    </row>
    <row r="95" spans="1:5" ht="17.25" customHeight="1" outlineLevel="1">
      <c r="A95" s="68" t="s">
        <v>244</v>
      </c>
      <c r="B95" s="69">
        <v>420</v>
      </c>
      <c r="C95" s="72"/>
      <c r="D95" s="70">
        <v>5826059680</v>
      </c>
      <c r="E95" s="71">
        <v>3981618256</v>
      </c>
    </row>
    <row r="96" spans="1:5" ht="17.25" customHeight="1" outlineLevel="1">
      <c r="A96" s="68" t="s">
        <v>245</v>
      </c>
      <c r="B96" s="69">
        <v>421</v>
      </c>
      <c r="C96" s="72"/>
      <c r="D96" s="70"/>
      <c r="E96" s="71"/>
    </row>
    <row r="97" spans="1:5" s="59" customFormat="1" ht="17.25" customHeight="1" outlineLevel="1">
      <c r="A97" s="63" t="s">
        <v>246</v>
      </c>
      <c r="B97" s="64">
        <v>430</v>
      </c>
      <c r="C97" s="65"/>
      <c r="D97" s="66">
        <f>+SUM(D98:D100)</f>
        <v>661901027</v>
      </c>
      <c r="E97" s="67">
        <f>+SUM(E98:E100)</f>
        <v>991578094</v>
      </c>
    </row>
    <row r="98" spans="1:5" ht="17.25" customHeight="1" outlineLevel="1">
      <c r="A98" s="68" t="s">
        <v>247</v>
      </c>
      <c r="B98" s="69">
        <v>431</v>
      </c>
      <c r="C98" s="72"/>
      <c r="D98" s="70">
        <v>661901027</v>
      </c>
      <c r="E98" s="71">
        <v>991578094</v>
      </c>
    </row>
    <row r="99" spans="1:5" ht="17.25" customHeight="1" outlineLevel="1">
      <c r="A99" s="68" t="s">
        <v>248</v>
      </c>
      <c r="B99" s="69">
        <v>432</v>
      </c>
      <c r="C99" s="69" t="s">
        <v>249</v>
      </c>
      <c r="D99" s="70"/>
      <c r="E99" s="71"/>
    </row>
    <row r="100" spans="1:5" ht="17.25" customHeight="1" outlineLevel="1">
      <c r="A100" s="68" t="s">
        <v>250</v>
      </c>
      <c r="B100" s="69">
        <v>433</v>
      </c>
      <c r="C100" s="72"/>
      <c r="D100" s="70"/>
      <c r="E100" s="71"/>
    </row>
    <row r="101" spans="1:5" s="59" customFormat="1" ht="22.5" customHeight="1" outlineLevel="1">
      <c r="A101" s="75" t="s">
        <v>251</v>
      </c>
      <c r="B101" s="76">
        <v>440</v>
      </c>
      <c r="C101" s="77"/>
      <c r="D101" s="78">
        <f>+D84+D64</f>
        <v>114437743074</v>
      </c>
      <c r="E101" s="79">
        <f>+E84+E64</f>
        <v>118199829783</v>
      </c>
    </row>
    <row r="102" spans="1:5" s="83" customFormat="1" ht="17.25" customHeight="1" outlineLevel="1">
      <c r="A102" s="81"/>
      <c r="B102" s="82"/>
      <c r="D102" s="84"/>
      <c r="E102" s="85"/>
    </row>
    <row r="103" spans="1:5" s="89" customFormat="1" ht="17.25" customHeight="1" outlineLevel="1">
      <c r="A103" s="86" t="s">
        <v>252</v>
      </c>
      <c r="B103" s="86"/>
      <c r="C103" s="86"/>
      <c r="D103" s="87"/>
      <c r="E103" s="88"/>
    </row>
    <row r="104" spans="1:5" s="89" customFormat="1" ht="17.25" customHeight="1" outlineLevel="1">
      <c r="A104" s="90"/>
      <c r="B104" s="90"/>
      <c r="C104" s="90"/>
      <c r="D104" s="91"/>
      <c r="E104" s="92"/>
    </row>
    <row r="105" spans="1:5" ht="17.25" customHeight="1" outlineLevel="1">
      <c r="A105" s="93" t="s">
        <v>253</v>
      </c>
      <c r="B105" s="94">
        <v>24</v>
      </c>
      <c r="C105" s="95" t="s">
        <v>254</v>
      </c>
      <c r="D105" s="96" t="s">
        <v>254</v>
      </c>
      <c r="E105" s="97" t="s">
        <v>254</v>
      </c>
    </row>
    <row r="106" spans="1:5" ht="17.25" customHeight="1" outlineLevel="1">
      <c r="A106" s="68" t="s">
        <v>255</v>
      </c>
      <c r="B106" s="72"/>
      <c r="C106" s="98" t="s">
        <v>254</v>
      </c>
      <c r="D106" s="99" t="s">
        <v>254</v>
      </c>
      <c r="E106" s="100" t="s">
        <v>254</v>
      </c>
    </row>
    <row r="107" spans="1:5" ht="17.25" customHeight="1" outlineLevel="1">
      <c r="A107" s="68" t="s">
        <v>256</v>
      </c>
      <c r="B107" s="72"/>
      <c r="C107" s="98" t="s">
        <v>254</v>
      </c>
      <c r="D107" s="99" t="s">
        <v>254</v>
      </c>
      <c r="E107" s="100" t="s">
        <v>254</v>
      </c>
    </row>
    <row r="108" spans="1:5" ht="17.25" customHeight="1" outlineLevel="1">
      <c r="A108" s="68" t="s">
        <v>257</v>
      </c>
      <c r="B108" s="72"/>
      <c r="C108" s="98" t="s">
        <v>254</v>
      </c>
      <c r="D108" s="99" t="s">
        <v>254</v>
      </c>
      <c r="E108" s="100" t="s">
        <v>254</v>
      </c>
    </row>
    <row r="109" spans="1:5" ht="17.25" customHeight="1" outlineLevel="1">
      <c r="A109" s="68" t="s">
        <v>258</v>
      </c>
      <c r="B109" s="72"/>
      <c r="C109" s="98"/>
      <c r="D109" s="101">
        <v>12391.86</v>
      </c>
      <c r="E109" s="102">
        <v>8571.82</v>
      </c>
    </row>
    <row r="110" spans="1:5" ht="17.25" customHeight="1" outlineLevel="1">
      <c r="A110" s="68" t="s">
        <v>259</v>
      </c>
      <c r="B110" s="72"/>
      <c r="C110" s="98"/>
      <c r="D110" s="101">
        <v>4.12</v>
      </c>
      <c r="E110" s="102">
        <v>4.12</v>
      </c>
    </row>
    <row r="111" spans="1:5" ht="17.25" customHeight="1" outlineLevel="1">
      <c r="A111" s="68" t="s">
        <v>260</v>
      </c>
      <c r="B111" s="72"/>
      <c r="C111" s="98" t="s">
        <v>254</v>
      </c>
      <c r="D111" s="99" t="s">
        <v>254</v>
      </c>
      <c r="E111" s="100" t="s">
        <v>254</v>
      </c>
    </row>
    <row r="113" ht="15" customHeight="1">
      <c r="D113" s="55" t="s">
        <v>261</v>
      </c>
    </row>
    <row r="114" spans="1:4" ht="15" customHeight="1">
      <c r="A114" s="45" t="s">
        <v>262</v>
      </c>
      <c r="B114" s="45" t="s">
        <v>263</v>
      </c>
      <c r="D114" s="55" t="s">
        <v>264</v>
      </c>
    </row>
  </sheetData>
  <mergeCells count="3">
    <mergeCell ref="A4:E4"/>
    <mergeCell ref="A5:E5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B67" sqref="B67"/>
    </sheetView>
  </sheetViews>
  <sheetFormatPr defaultColWidth="9.140625" defaultRowHeight="15" customHeight="1" outlineLevelRow="1"/>
  <cols>
    <col min="1" max="1" width="6.28125" style="1" customWidth="1"/>
    <col min="2" max="2" width="48.28125" style="2" customWidth="1"/>
    <col min="3" max="3" width="4.7109375" style="2" customWidth="1"/>
    <col min="4" max="4" width="15.28125" style="2" customWidth="1"/>
    <col min="5" max="5" width="19.7109375" style="2" customWidth="1"/>
    <col min="6" max="6" width="11.7109375" style="2" bestFit="1" customWidth="1"/>
    <col min="7" max="7" width="16.28125" style="2" customWidth="1"/>
    <col min="8" max="16384" width="9.140625" style="2" customWidth="1"/>
  </cols>
  <sheetData>
    <row r="1" ht="15" customHeight="1">
      <c r="A1" s="33" t="s">
        <v>92</v>
      </c>
    </row>
    <row r="2" ht="15" customHeight="1">
      <c r="A2" s="33" t="s">
        <v>91</v>
      </c>
    </row>
    <row r="3" ht="15" customHeight="1">
      <c r="A3" s="33" t="s">
        <v>89</v>
      </c>
    </row>
    <row r="4" ht="15" customHeight="1">
      <c r="E4" s="2" t="s">
        <v>8</v>
      </c>
    </row>
    <row r="5" spans="1:5" ht="22.5" customHeight="1">
      <c r="A5" s="114" t="s">
        <v>9</v>
      </c>
      <c r="B5" s="114"/>
      <c r="C5" s="114"/>
      <c r="D5" s="114"/>
      <c r="E5" s="114"/>
    </row>
    <row r="6" spans="1:5" ht="17.25" customHeight="1">
      <c r="A6" s="115" t="s">
        <v>265</v>
      </c>
      <c r="B6" s="115"/>
      <c r="C6" s="115"/>
      <c r="D6" s="115"/>
      <c r="E6" s="115"/>
    </row>
    <row r="7" spans="1:5" ht="21" customHeight="1">
      <c r="A7" s="115" t="s">
        <v>10</v>
      </c>
      <c r="B7" s="115"/>
      <c r="C7" s="115"/>
      <c r="D7" s="115"/>
      <c r="E7" s="115"/>
    </row>
    <row r="9" spans="1:5" ht="15" customHeight="1" outlineLevel="1">
      <c r="A9" s="5" t="s">
        <v>0</v>
      </c>
      <c r="B9" s="6" t="s">
        <v>11</v>
      </c>
      <c r="C9" s="112" t="s">
        <v>13</v>
      </c>
      <c r="D9" s="113"/>
      <c r="E9" s="6" t="s">
        <v>93</v>
      </c>
    </row>
    <row r="10" spans="1:5" ht="20.25" customHeight="1" outlineLevel="1">
      <c r="A10" s="7" t="s">
        <v>1</v>
      </c>
      <c r="B10" s="8" t="s">
        <v>97</v>
      </c>
      <c r="C10" s="9"/>
      <c r="D10" s="10">
        <f>+D11+D12+D13+D14+D15</f>
        <v>80240207815</v>
      </c>
      <c r="E10" s="10">
        <f>+E11+E12+E13+E14+E15</f>
        <v>72395033191</v>
      </c>
    </row>
    <row r="11" spans="1:5" ht="15" customHeight="1" outlineLevel="1">
      <c r="A11" s="5">
        <v>1</v>
      </c>
      <c r="B11" s="11" t="s">
        <v>94</v>
      </c>
      <c r="C11" s="12"/>
      <c r="D11" s="13">
        <v>1328878666</v>
      </c>
      <c r="E11" s="14">
        <v>3372222793</v>
      </c>
    </row>
    <row r="12" spans="1:5" ht="15" customHeight="1" outlineLevel="1">
      <c r="A12" s="5">
        <v>2</v>
      </c>
      <c r="B12" s="11" t="s">
        <v>16</v>
      </c>
      <c r="C12" s="12"/>
      <c r="D12" s="13"/>
      <c r="E12" s="14"/>
    </row>
    <row r="13" spans="1:5" ht="15" customHeight="1" outlineLevel="1">
      <c r="A13" s="5">
        <v>3</v>
      </c>
      <c r="B13" s="11" t="s">
        <v>95</v>
      </c>
      <c r="C13" s="12"/>
      <c r="D13" s="26">
        <v>42712967809</v>
      </c>
      <c r="E13" s="13">
        <v>32151300303</v>
      </c>
    </row>
    <row r="14" spans="1:5" ht="15" customHeight="1" outlineLevel="1">
      <c r="A14" s="5">
        <v>4</v>
      </c>
      <c r="B14" s="11" t="s">
        <v>18</v>
      </c>
      <c r="C14" s="12"/>
      <c r="D14" s="13">
        <v>34101724740</v>
      </c>
      <c r="E14" s="14">
        <v>36218262395</v>
      </c>
    </row>
    <row r="15" spans="1:5" ht="15" customHeight="1" outlineLevel="1">
      <c r="A15" s="5">
        <v>5</v>
      </c>
      <c r="B15" s="11" t="s">
        <v>96</v>
      </c>
      <c r="C15" s="12"/>
      <c r="D15" s="13">
        <v>2096636600</v>
      </c>
      <c r="E15" s="14">
        <v>653247700</v>
      </c>
    </row>
    <row r="16" spans="1:5" ht="18" customHeight="1" outlineLevel="1">
      <c r="A16" s="7" t="s">
        <v>2</v>
      </c>
      <c r="B16" s="8" t="s">
        <v>98</v>
      </c>
      <c r="C16" s="9"/>
      <c r="D16" s="10">
        <f>+D17+D18+D23+D24+D25</f>
        <v>39197416394</v>
      </c>
      <c r="E16" s="10">
        <f>+E17+E18+E23+E24+E25</f>
        <v>45804796592</v>
      </c>
    </row>
    <row r="17" spans="1:5" s="36" customFormat="1" ht="18" customHeight="1" outlineLevel="1">
      <c r="A17" s="37">
        <v>1</v>
      </c>
      <c r="B17" s="38" t="s">
        <v>99</v>
      </c>
      <c r="C17" s="39"/>
      <c r="D17" s="40"/>
      <c r="E17" s="40"/>
    </row>
    <row r="18" spans="1:5" ht="15" customHeight="1" outlineLevel="1">
      <c r="A18" s="5">
        <v>2</v>
      </c>
      <c r="B18" s="11" t="s">
        <v>21</v>
      </c>
      <c r="C18" s="12"/>
      <c r="D18" s="13">
        <f>+SUM(D19:D22)</f>
        <v>21823217722</v>
      </c>
      <c r="E18" s="13">
        <f>+SUM(E19:E22)</f>
        <v>28706472543</v>
      </c>
    </row>
    <row r="19" spans="1:5" ht="15" customHeight="1" outlineLevel="1">
      <c r="A19" s="5"/>
      <c r="B19" s="11" t="s">
        <v>100</v>
      </c>
      <c r="C19" s="12"/>
      <c r="D19" s="13">
        <v>21823217722</v>
      </c>
      <c r="E19" s="14">
        <v>28152206877</v>
      </c>
    </row>
    <row r="20" spans="1:5" ht="15" customHeight="1" outlineLevel="1">
      <c r="A20" s="5"/>
      <c r="B20" s="11" t="s">
        <v>101</v>
      </c>
      <c r="C20" s="12"/>
      <c r="D20" s="13"/>
      <c r="E20" s="14"/>
    </row>
    <row r="21" spans="1:6" ht="15" customHeight="1" outlineLevel="1">
      <c r="A21" s="5"/>
      <c r="B21" s="11" t="s">
        <v>102</v>
      </c>
      <c r="C21" s="12"/>
      <c r="D21" s="13"/>
      <c r="E21" s="14"/>
      <c r="F21" s="27"/>
    </row>
    <row r="22" spans="1:5" ht="15" customHeight="1" outlineLevel="1">
      <c r="A22" s="5"/>
      <c r="B22" s="11" t="s">
        <v>103</v>
      </c>
      <c r="C22" s="12"/>
      <c r="D22" s="13"/>
      <c r="E22" s="14">
        <v>554265666</v>
      </c>
    </row>
    <row r="23" spans="1:5" ht="15" customHeight="1" outlineLevel="1">
      <c r="A23" s="5">
        <v>3</v>
      </c>
      <c r="B23" s="11" t="s">
        <v>104</v>
      </c>
      <c r="C23" s="12"/>
      <c r="D23" s="13">
        <v>1585917840</v>
      </c>
      <c r="E23" s="14">
        <v>1675265328</v>
      </c>
    </row>
    <row r="24" spans="1:5" ht="15" customHeight="1" outlineLevel="1">
      <c r="A24" s="5">
        <v>4</v>
      </c>
      <c r="B24" s="11" t="s">
        <v>25</v>
      </c>
      <c r="C24" s="12"/>
      <c r="D24" s="13">
        <v>8144851442</v>
      </c>
      <c r="E24" s="14">
        <v>7665000000</v>
      </c>
    </row>
    <row r="25" spans="1:5" ht="15" customHeight="1" outlineLevel="1">
      <c r="A25" s="5">
        <v>5</v>
      </c>
      <c r="B25" s="11" t="s">
        <v>105</v>
      </c>
      <c r="C25" s="12"/>
      <c r="D25" s="13">
        <v>7643429390</v>
      </c>
      <c r="E25" s="14">
        <v>7758058721</v>
      </c>
    </row>
    <row r="26" spans="1:5" ht="20.25" customHeight="1" outlineLevel="1">
      <c r="A26" s="103" t="s">
        <v>3</v>
      </c>
      <c r="B26" s="103" t="s">
        <v>106</v>
      </c>
      <c r="C26" s="104"/>
      <c r="D26" s="105">
        <f>+D10+D16</f>
        <v>119437624209</v>
      </c>
      <c r="E26" s="105">
        <f>+E10+E16</f>
        <v>118199829783</v>
      </c>
    </row>
    <row r="27" spans="1:5" ht="16.5" customHeight="1" outlineLevel="1">
      <c r="A27" s="7" t="s">
        <v>4</v>
      </c>
      <c r="B27" s="8" t="s">
        <v>31</v>
      </c>
      <c r="C27" s="9"/>
      <c r="D27" s="10">
        <f>+D28+D29</f>
        <v>64308643699</v>
      </c>
      <c r="E27" s="10">
        <f>+E28+E29</f>
        <v>65734013997</v>
      </c>
    </row>
    <row r="28" spans="1:5" ht="15" customHeight="1" outlineLevel="1">
      <c r="A28" s="5">
        <v>1</v>
      </c>
      <c r="B28" s="11" t="s">
        <v>32</v>
      </c>
      <c r="C28" s="15"/>
      <c r="D28" s="16">
        <v>62978538440</v>
      </c>
      <c r="E28" s="17">
        <v>62962719219</v>
      </c>
    </row>
    <row r="29" spans="1:5" ht="15" customHeight="1" outlineLevel="1">
      <c r="A29" s="5">
        <v>2</v>
      </c>
      <c r="B29" s="11" t="s">
        <v>33</v>
      </c>
      <c r="C29" s="15"/>
      <c r="D29" s="16">
        <v>1330105259</v>
      </c>
      <c r="E29" s="17">
        <v>2771294778</v>
      </c>
    </row>
    <row r="30" spans="1:5" ht="18" customHeight="1" outlineLevel="1">
      <c r="A30" s="7" t="s">
        <v>5</v>
      </c>
      <c r="B30" s="8" t="s">
        <v>107</v>
      </c>
      <c r="C30" s="18"/>
      <c r="D30" s="19">
        <f>+D31+D41</f>
        <v>55128980510</v>
      </c>
      <c r="E30" s="19">
        <f>+E31+E41</f>
        <v>52465815786</v>
      </c>
    </row>
    <row r="31" spans="1:5" ht="15" customHeight="1" outlineLevel="1">
      <c r="A31" s="5">
        <v>1</v>
      </c>
      <c r="B31" s="11" t="s">
        <v>108</v>
      </c>
      <c r="C31" s="15"/>
      <c r="D31" s="16">
        <f>+SUM(D32:D40)</f>
        <v>54514592466</v>
      </c>
      <c r="E31" s="16">
        <f>+SUM(E32:E40)</f>
        <v>51474237692</v>
      </c>
    </row>
    <row r="32" spans="1:5" ht="15" customHeight="1" outlineLevel="1">
      <c r="A32" s="5"/>
      <c r="B32" s="11" t="s">
        <v>109</v>
      </c>
      <c r="C32" s="15"/>
      <c r="D32" s="16">
        <v>40000000000</v>
      </c>
      <c r="E32" s="17">
        <v>40000000000</v>
      </c>
    </row>
    <row r="33" spans="1:5" ht="15" customHeight="1" outlineLevel="1">
      <c r="A33" s="5"/>
      <c r="B33" s="11" t="s">
        <v>110</v>
      </c>
      <c r="C33" s="15"/>
      <c r="D33" s="16">
        <v>1008861000</v>
      </c>
      <c r="E33" s="17">
        <v>1008861000</v>
      </c>
    </row>
    <row r="34" spans="1:5" ht="15" customHeight="1" outlineLevel="1">
      <c r="A34" s="5"/>
      <c r="B34" s="11" t="s">
        <v>111</v>
      </c>
      <c r="C34" s="15"/>
      <c r="D34" s="16"/>
      <c r="E34" s="17"/>
    </row>
    <row r="35" spans="1:5" ht="15" customHeight="1" outlineLevel="1">
      <c r="A35" s="5"/>
      <c r="B35" s="11" t="s">
        <v>38</v>
      </c>
      <c r="C35" s="15"/>
      <c r="D35" s="16">
        <v>-1247406000</v>
      </c>
      <c r="E35" s="17">
        <v>-1247406000</v>
      </c>
    </row>
    <row r="36" spans="1:5" ht="15" customHeight="1" outlineLevel="1">
      <c r="A36" s="5"/>
      <c r="B36" s="11" t="s">
        <v>112</v>
      </c>
      <c r="C36" s="15"/>
      <c r="D36" s="43"/>
      <c r="E36" s="23"/>
    </row>
    <row r="37" spans="1:5" ht="15" customHeight="1" outlineLevel="1">
      <c r="A37" s="5"/>
      <c r="B37" s="11" t="s">
        <v>113</v>
      </c>
      <c r="C37" s="15"/>
      <c r="D37" s="43"/>
      <c r="E37" s="23"/>
    </row>
    <row r="38" spans="1:5" ht="15" customHeight="1" outlineLevel="1">
      <c r="A38" s="5"/>
      <c r="B38" s="11" t="s">
        <v>40</v>
      </c>
      <c r="C38" s="15"/>
      <c r="D38" s="16">
        <f>5716916650+2021661042</f>
        <v>7738577692</v>
      </c>
      <c r="E38" s="17">
        <f>5704328394+2026836042</f>
        <v>7731164436</v>
      </c>
    </row>
    <row r="39" spans="1:5" ht="15" customHeight="1" outlineLevel="1">
      <c r="A39" s="5"/>
      <c r="B39" s="11" t="s">
        <v>132</v>
      </c>
      <c r="C39" s="15"/>
      <c r="D39" s="16">
        <v>7014559774</v>
      </c>
      <c r="E39" s="17">
        <v>3981618256</v>
      </c>
    </row>
    <row r="40" spans="1:5" ht="15" customHeight="1" outlineLevel="1">
      <c r="A40" s="5"/>
      <c r="B40" s="11" t="s">
        <v>114</v>
      </c>
      <c r="C40" s="15"/>
      <c r="D40" s="16"/>
      <c r="E40" s="17"/>
    </row>
    <row r="41" spans="1:5" ht="15" customHeight="1" outlineLevel="1">
      <c r="A41" s="5">
        <v>2</v>
      </c>
      <c r="B41" s="11" t="s">
        <v>115</v>
      </c>
      <c r="C41" s="15"/>
      <c r="D41" s="16">
        <f>+SUM(D42:D44)</f>
        <v>614388044</v>
      </c>
      <c r="E41" s="17">
        <f>+SUM(E42:E44)</f>
        <v>991578094</v>
      </c>
    </row>
    <row r="42" spans="1:5" ht="15" customHeight="1" outlineLevel="1">
      <c r="A42" s="5"/>
      <c r="B42" s="11" t="s">
        <v>116</v>
      </c>
      <c r="C42" s="15"/>
      <c r="D42" s="16">
        <v>614388044</v>
      </c>
      <c r="E42" s="16">
        <v>991578094</v>
      </c>
    </row>
    <row r="43" spans="1:5" ht="15" customHeight="1" outlineLevel="1">
      <c r="A43" s="5"/>
      <c r="B43" s="11" t="s">
        <v>117</v>
      </c>
      <c r="C43" s="15"/>
      <c r="D43" s="16"/>
      <c r="E43" s="16"/>
    </row>
    <row r="44" spans="1:5" ht="15" customHeight="1" outlineLevel="1">
      <c r="A44" s="5"/>
      <c r="B44" s="11" t="s">
        <v>118</v>
      </c>
      <c r="C44" s="15"/>
      <c r="D44" s="16"/>
      <c r="E44" s="16"/>
    </row>
    <row r="45" spans="1:5" ht="18.75" customHeight="1" outlineLevel="1">
      <c r="A45" s="103" t="s">
        <v>6</v>
      </c>
      <c r="B45" s="103" t="s">
        <v>119</v>
      </c>
      <c r="C45" s="106"/>
      <c r="D45" s="107">
        <f>+D27+D30</f>
        <v>119437624209</v>
      </c>
      <c r="E45" s="107">
        <f>+E27+E30</f>
        <v>118199829783</v>
      </c>
    </row>
    <row r="46" spans="4:5" ht="15" customHeight="1">
      <c r="D46" s="27">
        <f>D45-D26</f>
        <v>0</v>
      </c>
      <c r="E46" s="27">
        <f>+E45-E26</f>
        <v>0</v>
      </c>
    </row>
    <row r="48" spans="1:5" ht="15" customHeight="1">
      <c r="A48" s="116" t="s">
        <v>44</v>
      </c>
      <c r="B48" s="116"/>
      <c r="C48" s="116"/>
      <c r="D48" s="116"/>
      <c r="E48" s="116"/>
    </row>
    <row r="50" spans="1:5" ht="15" customHeight="1">
      <c r="A50" s="5" t="s">
        <v>0</v>
      </c>
      <c r="B50" s="5" t="s">
        <v>45</v>
      </c>
      <c r="C50" s="110" t="s">
        <v>46</v>
      </c>
      <c r="D50" s="111"/>
      <c r="E50" s="5" t="s">
        <v>47</v>
      </c>
    </row>
    <row r="51" spans="1:5" ht="16.5" customHeight="1">
      <c r="A51" s="5">
        <v>1</v>
      </c>
      <c r="B51" s="11" t="s">
        <v>120</v>
      </c>
      <c r="C51" s="20"/>
      <c r="D51" s="21">
        <v>84886157257</v>
      </c>
      <c r="E51" s="22">
        <v>286313215016</v>
      </c>
    </row>
    <row r="52" spans="1:5" ht="16.5" customHeight="1">
      <c r="A52" s="5">
        <v>2</v>
      </c>
      <c r="B52" s="11" t="s">
        <v>121</v>
      </c>
      <c r="C52" s="20"/>
      <c r="D52" s="21">
        <v>118707096</v>
      </c>
      <c r="E52" s="22">
        <v>190304734</v>
      </c>
    </row>
    <row r="53" spans="1:5" ht="16.5" customHeight="1">
      <c r="A53" s="5">
        <v>3</v>
      </c>
      <c r="B53" s="11" t="s">
        <v>122</v>
      </c>
      <c r="C53" s="20"/>
      <c r="D53" s="21">
        <f>+D51-D52</f>
        <v>84767450161</v>
      </c>
      <c r="E53" s="21">
        <f>+E51-E52</f>
        <v>286122910282</v>
      </c>
    </row>
    <row r="54" spans="1:5" ht="17.25" customHeight="1">
      <c r="A54" s="5">
        <v>4</v>
      </c>
      <c r="B54" s="11" t="s">
        <v>50</v>
      </c>
      <c r="C54" s="20"/>
      <c r="D54" s="21">
        <v>76545646914</v>
      </c>
      <c r="E54" s="22">
        <v>262634084619</v>
      </c>
    </row>
    <row r="55" spans="1:5" ht="17.25" customHeight="1">
      <c r="A55" s="5">
        <v>5</v>
      </c>
      <c r="B55" s="11" t="s">
        <v>123</v>
      </c>
      <c r="C55" s="20"/>
      <c r="D55" s="21">
        <f>+D53-D54</f>
        <v>8221803247</v>
      </c>
      <c r="E55" s="21">
        <f>+E53-E54</f>
        <v>23488825663</v>
      </c>
    </row>
    <row r="56" spans="1:5" ht="17.25" customHeight="1">
      <c r="A56" s="5">
        <v>6</v>
      </c>
      <c r="B56" s="11" t="s">
        <v>124</v>
      </c>
      <c r="C56" s="20"/>
      <c r="D56" s="21">
        <v>19703872</v>
      </c>
      <c r="E56" s="22">
        <v>4282793078</v>
      </c>
    </row>
    <row r="57" spans="1:5" ht="17.25" customHeight="1">
      <c r="A57" s="5">
        <v>7</v>
      </c>
      <c r="B57" s="11" t="s">
        <v>125</v>
      </c>
      <c r="C57" s="20"/>
      <c r="D57" s="21">
        <v>3811887461</v>
      </c>
      <c r="E57" s="22">
        <v>6815097254</v>
      </c>
    </row>
    <row r="58" spans="1:5" ht="17.25" customHeight="1">
      <c r="A58" s="5">
        <v>8</v>
      </c>
      <c r="B58" s="11" t="s">
        <v>55</v>
      </c>
      <c r="C58" s="20"/>
      <c r="D58" s="21">
        <v>2026014361</v>
      </c>
      <c r="E58" s="22">
        <v>7076180962</v>
      </c>
    </row>
    <row r="59" spans="1:5" ht="17.25" customHeight="1">
      <c r="A59" s="5">
        <v>9</v>
      </c>
      <c r="B59" s="11" t="s">
        <v>56</v>
      </c>
      <c r="C59" s="20"/>
      <c r="D59" s="21">
        <v>3015344612</v>
      </c>
      <c r="E59" s="22">
        <v>8580798286</v>
      </c>
    </row>
    <row r="60" spans="1:5" ht="17.25" customHeight="1">
      <c r="A60" s="5">
        <v>10</v>
      </c>
      <c r="B60" s="2" t="s">
        <v>126</v>
      </c>
      <c r="C60" s="20"/>
      <c r="D60" s="42">
        <f>+D55+(D56-D57)-(D58+D59)</f>
        <v>-611739315</v>
      </c>
      <c r="E60" s="41">
        <f>+E55+(E56-E57)-(E58+E59)</f>
        <v>5299542239</v>
      </c>
    </row>
    <row r="61" spans="1:5" ht="17.25" customHeight="1">
      <c r="A61" s="5">
        <v>11</v>
      </c>
      <c r="B61" s="11" t="s">
        <v>127</v>
      </c>
      <c r="C61" s="20"/>
      <c r="D61" s="21">
        <v>2475944042</v>
      </c>
      <c r="E61" s="22">
        <v>3030844843</v>
      </c>
    </row>
    <row r="62" spans="1:5" ht="17.25" customHeight="1">
      <c r="A62" s="5">
        <v>12</v>
      </c>
      <c r="B62" s="11" t="s">
        <v>58</v>
      </c>
      <c r="C62" s="20"/>
      <c r="D62" s="21">
        <v>42399232</v>
      </c>
      <c r="E62" s="22">
        <v>140659761</v>
      </c>
    </row>
    <row r="63" spans="1:5" ht="17.25" customHeight="1">
      <c r="A63" s="5">
        <v>13</v>
      </c>
      <c r="B63" s="11" t="s">
        <v>59</v>
      </c>
      <c r="C63" s="20"/>
      <c r="D63" s="21">
        <f>+D61-D62</f>
        <v>2433544810</v>
      </c>
      <c r="E63" s="22">
        <f>+E61-E62</f>
        <v>2890185082</v>
      </c>
    </row>
    <row r="64" spans="1:5" ht="17.25" customHeight="1">
      <c r="A64" s="5">
        <v>14</v>
      </c>
      <c r="B64" s="11" t="s">
        <v>128</v>
      </c>
      <c r="C64" s="20"/>
      <c r="D64" s="21">
        <f>+D60+D63</f>
        <v>1821805495</v>
      </c>
      <c r="E64" s="21">
        <f>+E60+E63</f>
        <v>8189727321</v>
      </c>
    </row>
    <row r="65" spans="1:5" ht="17.25" customHeight="1">
      <c r="A65" s="5">
        <v>15</v>
      </c>
      <c r="B65" s="11" t="s">
        <v>129</v>
      </c>
      <c r="C65" s="20"/>
      <c r="D65" s="21">
        <v>425167547</v>
      </c>
      <c r="E65" s="22">
        <v>1175167547</v>
      </c>
    </row>
    <row r="66" spans="1:5" ht="17.25" customHeight="1">
      <c r="A66" s="5">
        <v>16</v>
      </c>
      <c r="B66" s="11" t="s">
        <v>130</v>
      </c>
      <c r="C66" s="20"/>
      <c r="D66" s="21">
        <f>+D64-D65</f>
        <v>1396637948</v>
      </c>
      <c r="E66" s="21">
        <f>+E64-E65</f>
        <v>7014559774</v>
      </c>
    </row>
    <row r="67" spans="1:5" ht="16.5" customHeight="1">
      <c r="A67" s="5">
        <v>17</v>
      </c>
      <c r="B67" s="23" t="s">
        <v>131</v>
      </c>
      <c r="C67" s="20"/>
      <c r="D67" s="21"/>
      <c r="E67" s="21">
        <v>1809.797974653498</v>
      </c>
    </row>
    <row r="68" spans="1:6" ht="16.5" customHeight="1">
      <c r="A68" s="5">
        <v>18</v>
      </c>
      <c r="B68" s="23" t="s">
        <v>64</v>
      </c>
      <c r="C68" s="20"/>
      <c r="D68" s="21"/>
      <c r="E68" s="21"/>
      <c r="F68" s="35"/>
    </row>
    <row r="69" spans="1:4" ht="12.75">
      <c r="A69" s="2"/>
      <c r="D69" s="35"/>
    </row>
    <row r="70" ht="15" customHeight="1">
      <c r="A70" s="33"/>
    </row>
    <row r="71" ht="15" customHeight="1">
      <c r="C71" s="2" t="s">
        <v>266</v>
      </c>
    </row>
    <row r="72" ht="15" customHeight="1">
      <c r="C72" s="2" t="s">
        <v>90</v>
      </c>
    </row>
    <row r="75" ht="12.75">
      <c r="A75" s="2"/>
    </row>
    <row r="76" ht="12.75">
      <c r="A76" s="2"/>
    </row>
    <row r="77" ht="12.75">
      <c r="A77" s="2"/>
    </row>
    <row r="78" ht="12.75">
      <c r="A78" s="2"/>
    </row>
  </sheetData>
  <mergeCells count="6">
    <mergeCell ref="C50:D50"/>
    <mergeCell ref="C9:D9"/>
    <mergeCell ref="A5:E5"/>
    <mergeCell ref="A7:E7"/>
    <mergeCell ref="A48:E48"/>
    <mergeCell ref="A6:E6"/>
  </mergeCells>
  <printOptions/>
  <pageMargins left="0.52" right="0.46" top="0.54" bottom="0.4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6">
      <pane xSplit="2" ySplit="2" topLeftCell="D32" activePane="bottomRight" state="frozen"/>
      <selection pane="topLeft" activeCell="A6" sqref="A6"/>
      <selection pane="topRight" activeCell="C6" sqref="C6"/>
      <selection pane="bottomLeft" activeCell="A8" sqref="A8"/>
      <selection pane="bottomRight" activeCell="B10" sqref="B10"/>
    </sheetView>
  </sheetViews>
  <sheetFormatPr defaultColWidth="9.140625" defaultRowHeight="15" customHeight="1" outlineLevelRow="1"/>
  <cols>
    <col min="1" max="1" width="6.28125" style="1" customWidth="1"/>
    <col min="2" max="2" width="46.28125" style="2" customWidth="1"/>
    <col min="3" max="3" width="4.7109375" style="2" customWidth="1"/>
    <col min="4" max="4" width="14.28125" style="2" customWidth="1"/>
    <col min="5" max="5" width="17.57421875" style="2" customWidth="1"/>
    <col min="6" max="6" width="11.7109375" style="2" bestFit="1" customWidth="1"/>
    <col min="7" max="7" width="16.28125" style="2" customWidth="1"/>
    <col min="8" max="16384" width="9.140625" style="2" customWidth="1"/>
  </cols>
  <sheetData>
    <row r="1" ht="15" customHeight="1">
      <c r="B1" s="2" t="s">
        <v>8</v>
      </c>
    </row>
    <row r="3" spans="1:5" ht="26.25" customHeight="1">
      <c r="A3" s="24" t="s">
        <v>9</v>
      </c>
      <c r="B3" s="3"/>
      <c r="C3" s="3"/>
      <c r="D3" s="3"/>
      <c r="E3" s="3"/>
    </row>
    <row r="4" spans="1:5" ht="26.25" customHeight="1">
      <c r="A4" s="3"/>
      <c r="B4" s="4" t="s">
        <v>10</v>
      </c>
      <c r="C4" s="3"/>
      <c r="D4" s="3"/>
      <c r="E4" s="3"/>
    </row>
    <row r="5" spans="1:5" ht="26.25" customHeight="1">
      <c r="A5" s="3"/>
      <c r="B5" s="3"/>
      <c r="C5" s="3"/>
      <c r="D5" s="3"/>
      <c r="E5" s="3"/>
    </row>
    <row r="7" spans="1:5" ht="15" customHeight="1" outlineLevel="1">
      <c r="A7" s="5" t="s">
        <v>0</v>
      </c>
      <c r="B7" s="6" t="s">
        <v>11</v>
      </c>
      <c r="C7" s="112" t="s">
        <v>12</v>
      </c>
      <c r="D7" s="113"/>
      <c r="E7" s="6" t="s">
        <v>13</v>
      </c>
    </row>
    <row r="8" spans="1:5" ht="20.25" customHeight="1" outlineLevel="1">
      <c r="A8" s="7" t="s">
        <v>1</v>
      </c>
      <c r="B8" s="8" t="s">
        <v>14</v>
      </c>
      <c r="C8" s="9"/>
      <c r="D8" s="10">
        <f>+D9+D10+D11+D12+D13</f>
        <v>68413939619</v>
      </c>
      <c r="E8" s="10">
        <f>+E9+E10+E11+E12+E13</f>
        <v>72353725051</v>
      </c>
    </row>
    <row r="9" spans="1:5" ht="15" customHeight="1" outlineLevel="1">
      <c r="A9" s="5">
        <v>1</v>
      </c>
      <c r="B9" s="11" t="s">
        <v>15</v>
      </c>
      <c r="C9" s="12"/>
      <c r="D9" s="13">
        <v>1614131465</v>
      </c>
      <c r="E9" s="14">
        <v>3372222793</v>
      </c>
    </row>
    <row r="10" spans="1:5" ht="15" customHeight="1" outlineLevel="1">
      <c r="A10" s="5">
        <v>2</v>
      </c>
      <c r="B10" s="11" t="s">
        <v>16</v>
      </c>
      <c r="C10" s="12"/>
      <c r="D10" s="13"/>
      <c r="E10" s="14"/>
    </row>
    <row r="11" spans="1:5" ht="15" customHeight="1" outlineLevel="1">
      <c r="A11" s="5">
        <v>3</v>
      </c>
      <c r="B11" s="11" t="s">
        <v>17</v>
      </c>
      <c r="C11" s="12"/>
      <c r="D11" s="26">
        <v>22683450969</v>
      </c>
      <c r="E11" s="13">
        <v>32346461204</v>
      </c>
    </row>
    <row r="12" spans="1:5" ht="15" customHeight="1" outlineLevel="1">
      <c r="A12" s="5">
        <v>4</v>
      </c>
      <c r="B12" s="11" t="s">
        <v>18</v>
      </c>
      <c r="C12" s="12"/>
      <c r="D12" s="13">
        <v>43225933997</v>
      </c>
      <c r="E12" s="14">
        <v>36218262395</v>
      </c>
    </row>
    <row r="13" spans="1:5" ht="15" customHeight="1" outlineLevel="1">
      <c r="A13" s="5">
        <v>5</v>
      </c>
      <c r="B13" s="11" t="s">
        <v>19</v>
      </c>
      <c r="C13" s="12"/>
      <c r="D13" s="13">
        <v>890423188</v>
      </c>
      <c r="E13" s="14">
        <v>416778659</v>
      </c>
    </row>
    <row r="14" spans="1:5" ht="18" customHeight="1" outlineLevel="1">
      <c r="A14" s="7" t="s">
        <v>2</v>
      </c>
      <c r="B14" s="8" t="s">
        <v>20</v>
      </c>
      <c r="C14" s="9"/>
      <c r="D14" s="10">
        <f>+D15+D20+D21+D22+D23+D24</f>
        <v>50107525202</v>
      </c>
      <c r="E14" s="10">
        <f>+E15+E20+E21+E22+E23+E24</f>
        <v>45804796592</v>
      </c>
    </row>
    <row r="15" spans="1:5" ht="15" customHeight="1" outlineLevel="1">
      <c r="A15" s="5">
        <v>1</v>
      </c>
      <c r="B15" s="11" t="s">
        <v>21</v>
      </c>
      <c r="C15" s="12"/>
      <c r="D15" s="13">
        <f>+D16+D17</f>
        <v>35466018276</v>
      </c>
      <c r="E15" s="13">
        <f>+E16+E17</f>
        <v>29827472205</v>
      </c>
    </row>
    <row r="16" spans="1:5" ht="15" customHeight="1" outlineLevel="1">
      <c r="A16" s="5"/>
      <c r="B16" s="11" t="s">
        <v>22</v>
      </c>
      <c r="C16" s="12"/>
      <c r="D16" s="13">
        <f>62745537883+267393082+2233687128</f>
        <v>65246618093</v>
      </c>
      <c r="E16" s="14">
        <f>64938364133+2233687128</f>
        <v>67172051261</v>
      </c>
    </row>
    <row r="17" spans="1:5" ht="15" customHeight="1" outlineLevel="1">
      <c r="A17" s="5"/>
      <c r="B17" s="11" t="s">
        <v>23</v>
      </c>
      <c r="C17" s="12"/>
      <c r="D17" s="13">
        <f>-(29197437793+114087712+469074312)</f>
        <v>-29780599817</v>
      </c>
      <c r="E17" s="14">
        <f>-(36786157256+558421800)</f>
        <v>-37344579056</v>
      </c>
    </row>
    <row r="18" spans="1:6" ht="15" customHeight="1" outlineLevel="1">
      <c r="A18" s="5"/>
      <c r="B18" s="11" t="s">
        <v>83</v>
      </c>
      <c r="C18" s="12"/>
      <c r="D18" s="13"/>
      <c r="E18" s="14"/>
      <c r="F18" s="27"/>
    </row>
    <row r="19" spans="1:5" ht="15" customHeight="1" outlineLevel="1">
      <c r="A19" s="5"/>
      <c r="B19" s="11" t="s">
        <v>24</v>
      </c>
      <c r="C19" s="12"/>
      <c r="D19" s="13"/>
      <c r="E19" s="14"/>
    </row>
    <row r="20" spans="1:5" ht="15" customHeight="1" outlineLevel="1">
      <c r="A20" s="5">
        <v>2</v>
      </c>
      <c r="B20" s="11" t="s">
        <v>25</v>
      </c>
      <c r="C20" s="12"/>
      <c r="D20" s="13">
        <v>6825000000</v>
      </c>
      <c r="E20" s="14">
        <v>7665000000</v>
      </c>
    </row>
    <row r="21" spans="1:5" ht="15" customHeight="1" outlineLevel="1">
      <c r="A21" s="5">
        <v>3</v>
      </c>
      <c r="B21" s="11" t="s">
        <v>26</v>
      </c>
      <c r="C21" s="12"/>
      <c r="D21" s="13">
        <v>15006870</v>
      </c>
      <c r="E21" s="14">
        <v>554265666</v>
      </c>
    </row>
    <row r="22" spans="1:5" ht="15" customHeight="1" outlineLevel="1">
      <c r="A22" s="5">
        <v>4</v>
      </c>
      <c r="B22" s="11" t="s">
        <v>27</v>
      </c>
      <c r="C22" s="12"/>
      <c r="D22" s="13"/>
      <c r="E22" s="14"/>
    </row>
    <row r="23" spans="1:5" ht="15" customHeight="1" outlineLevel="1">
      <c r="A23" s="5">
        <v>5</v>
      </c>
      <c r="B23" s="11" t="s">
        <v>28</v>
      </c>
      <c r="C23" s="12"/>
      <c r="D23" s="13">
        <v>7801500056</v>
      </c>
      <c r="E23" s="14">
        <v>7758058721</v>
      </c>
    </row>
    <row r="24" spans="1:5" ht="15" customHeight="1" outlineLevel="1">
      <c r="A24" s="5">
        <v>6</v>
      </c>
      <c r="B24" s="11" t="s">
        <v>29</v>
      </c>
      <c r="C24" s="12"/>
      <c r="D24" s="13"/>
      <c r="E24" s="14"/>
    </row>
    <row r="25" spans="1:5" ht="16.5" customHeight="1" outlineLevel="1">
      <c r="A25" s="7" t="s">
        <v>3</v>
      </c>
      <c r="B25" s="28" t="s">
        <v>30</v>
      </c>
      <c r="C25" s="9"/>
      <c r="D25" s="10">
        <f>+D8+D14</f>
        <v>118521464821</v>
      </c>
      <c r="E25" s="10">
        <f>+E8+E14</f>
        <v>118158521643</v>
      </c>
    </row>
    <row r="26" spans="1:5" ht="16.5" customHeight="1" outlineLevel="1">
      <c r="A26" s="7" t="s">
        <v>4</v>
      </c>
      <c r="B26" s="8" t="s">
        <v>31</v>
      </c>
      <c r="C26" s="9"/>
      <c r="D26" s="10">
        <f>+D27+D28+D29</f>
        <v>65415225437</v>
      </c>
      <c r="E26" s="10">
        <f>+E27+E28+E29</f>
        <v>65796243997</v>
      </c>
    </row>
    <row r="27" spans="1:5" ht="15" customHeight="1" outlineLevel="1">
      <c r="A27" s="5">
        <v>1</v>
      </c>
      <c r="B27" s="11" t="s">
        <v>32</v>
      </c>
      <c r="C27" s="15"/>
      <c r="D27" s="16">
        <v>61032756175</v>
      </c>
      <c r="E27" s="17">
        <v>63230911319</v>
      </c>
    </row>
    <row r="28" spans="1:5" ht="15" customHeight="1" outlineLevel="1">
      <c r="A28" s="5">
        <v>2</v>
      </c>
      <c r="B28" s="11" t="s">
        <v>33</v>
      </c>
      <c r="C28" s="15"/>
      <c r="D28" s="16">
        <v>4382469262</v>
      </c>
      <c r="E28" s="17">
        <v>2565332678</v>
      </c>
    </row>
    <row r="29" spans="1:5" ht="15" customHeight="1" outlineLevel="1">
      <c r="A29" s="5">
        <v>3</v>
      </c>
      <c r="B29" s="11" t="s">
        <v>34</v>
      </c>
      <c r="C29" s="15"/>
      <c r="D29" s="16"/>
      <c r="E29" s="17"/>
    </row>
    <row r="30" spans="1:5" ht="18" customHeight="1" outlineLevel="1">
      <c r="A30" s="7" t="s">
        <v>5</v>
      </c>
      <c r="B30" s="8" t="s">
        <v>35</v>
      </c>
      <c r="C30" s="18"/>
      <c r="D30" s="19">
        <f>+D31+D37</f>
        <v>53106239385</v>
      </c>
      <c r="E30" s="19">
        <f>+E31+E37</f>
        <v>52362277646</v>
      </c>
    </row>
    <row r="31" spans="1:5" ht="15" customHeight="1" outlineLevel="1">
      <c r="A31" s="5">
        <v>1</v>
      </c>
      <c r="B31" s="11" t="s">
        <v>36</v>
      </c>
      <c r="C31" s="15"/>
      <c r="D31" s="16">
        <f>+D32+D33+D34+D35+D36</f>
        <v>53106239385</v>
      </c>
      <c r="E31" s="16">
        <f>+E32+E33+E34+E35+E36</f>
        <v>52362277646</v>
      </c>
    </row>
    <row r="32" spans="1:5" ht="15" customHeight="1" outlineLevel="1">
      <c r="A32" s="5"/>
      <c r="B32" s="11" t="s">
        <v>37</v>
      </c>
      <c r="C32" s="15"/>
      <c r="D32" s="16">
        <v>40078800000</v>
      </c>
      <c r="E32" s="17">
        <v>40000000000</v>
      </c>
    </row>
    <row r="33" spans="1:5" ht="15" customHeight="1" outlineLevel="1">
      <c r="A33" s="5"/>
      <c r="B33" s="11" t="s">
        <v>38</v>
      </c>
      <c r="C33" s="15"/>
      <c r="D33" s="16"/>
      <c r="E33" s="17">
        <v>-1247406000</v>
      </c>
    </row>
    <row r="34" spans="1:5" ht="15" customHeight="1" outlineLevel="1">
      <c r="A34" s="5"/>
      <c r="B34" s="11" t="s">
        <v>39</v>
      </c>
      <c r="C34" s="15"/>
      <c r="D34" s="16">
        <v>1009255000</v>
      </c>
      <c r="E34" s="17">
        <v>1008861000</v>
      </c>
    </row>
    <row r="35" spans="1:5" ht="15" customHeight="1" outlineLevel="1">
      <c r="A35" s="5"/>
      <c r="B35" s="11" t="s">
        <v>40</v>
      </c>
      <c r="C35" s="15"/>
      <c r="D35" s="16">
        <f>4908004743+1761394825+1333855877</f>
        <v>8003255445</v>
      </c>
      <c r="E35" s="17">
        <f>5700013047+2025397593+990139645</f>
        <v>8715550285</v>
      </c>
    </row>
    <row r="36" spans="1:5" ht="15" customHeight="1" outlineLevel="1">
      <c r="A36" s="5"/>
      <c r="B36" s="11" t="s">
        <v>41</v>
      </c>
      <c r="C36" s="15"/>
      <c r="D36" s="16">
        <v>4014928940</v>
      </c>
      <c r="E36" s="17">
        <v>3885272361</v>
      </c>
    </row>
    <row r="37" spans="1:5" ht="15" customHeight="1" outlineLevel="1">
      <c r="A37" s="5">
        <v>2</v>
      </c>
      <c r="B37" s="11" t="s">
        <v>42</v>
      </c>
      <c r="C37" s="15"/>
      <c r="D37" s="16"/>
      <c r="E37" s="17"/>
    </row>
    <row r="38" spans="1:5" ht="18.75" customHeight="1" outlineLevel="1">
      <c r="A38" s="7" t="s">
        <v>6</v>
      </c>
      <c r="B38" s="28" t="s">
        <v>43</v>
      </c>
      <c r="C38" s="18"/>
      <c r="D38" s="19">
        <f>+D26+D30</f>
        <v>118521464822</v>
      </c>
      <c r="E38" s="19">
        <f>+E26+E30</f>
        <v>118158521643</v>
      </c>
    </row>
    <row r="40" ht="15" customHeight="1">
      <c r="B40" s="2" t="s">
        <v>44</v>
      </c>
    </row>
    <row r="42" spans="1:5" ht="15" customHeight="1">
      <c r="A42" s="5" t="s">
        <v>0</v>
      </c>
      <c r="B42" s="5" t="s">
        <v>45</v>
      </c>
      <c r="C42" s="110" t="s">
        <v>46</v>
      </c>
      <c r="D42" s="111"/>
      <c r="E42" s="5" t="s">
        <v>47</v>
      </c>
    </row>
    <row r="43" spans="1:5" ht="16.5" customHeight="1">
      <c r="A43" s="5">
        <v>1</v>
      </c>
      <c r="B43" s="11" t="s">
        <v>48</v>
      </c>
      <c r="C43" s="20"/>
      <c r="D43" s="21">
        <v>242727707446</v>
      </c>
      <c r="E43" s="22">
        <f>+D43</f>
        <v>242727707446</v>
      </c>
    </row>
    <row r="44" spans="1:5" ht="16.5" customHeight="1">
      <c r="A44" s="5">
        <v>2</v>
      </c>
      <c r="B44" s="11" t="s">
        <v>84</v>
      </c>
      <c r="C44" s="20"/>
      <c r="D44" s="21">
        <v>11989416</v>
      </c>
      <c r="E44" s="22">
        <f aca="true" t="shared" si="0" ref="E44:E60">+D44</f>
        <v>11989416</v>
      </c>
    </row>
    <row r="45" spans="1:5" ht="16.5" customHeight="1">
      <c r="A45" s="5">
        <v>3</v>
      </c>
      <c r="B45" s="11" t="s">
        <v>49</v>
      </c>
      <c r="C45" s="20"/>
      <c r="D45" s="21">
        <f>+D43-D44</f>
        <v>242715718030</v>
      </c>
      <c r="E45" s="22">
        <f t="shared" si="0"/>
        <v>242715718030</v>
      </c>
    </row>
    <row r="46" spans="1:5" ht="17.25" customHeight="1">
      <c r="A46" s="5">
        <v>4</v>
      </c>
      <c r="B46" s="11" t="s">
        <v>50</v>
      </c>
      <c r="C46" s="20"/>
      <c r="D46" s="21">
        <v>221080256004</v>
      </c>
      <c r="E46" s="22">
        <f t="shared" si="0"/>
        <v>221080256004</v>
      </c>
    </row>
    <row r="47" spans="1:5" ht="17.25" customHeight="1">
      <c r="A47" s="5">
        <v>5</v>
      </c>
      <c r="B47" s="11" t="s">
        <v>51</v>
      </c>
      <c r="C47" s="20"/>
      <c r="D47" s="21">
        <f>+D45-D46</f>
        <v>21635462026</v>
      </c>
      <c r="E47" s="22">
        <f t="shared" si="0"/>
        <v>21635462026</v>
      </c>
    </row>
    <row r="48" spans="1:5" ht="17.25" customHeight="1">
      <c r="A48" s="5">
        <v>6</v>
      </c>
      <c r="B48" s="11" t="s">
        <v>52</v>
      </c>
      <c r="C48" s="20"/>
      <c r="D48" s="21">
        <v>244371660</v>
      </c>
      <c r="E48" s="22">
        <f t="shared" si="0"/>
        <v>244371660</v>
      </c>
    </row>
    <row r="49" spans="1:5" ht="17.25" customHeight="1">
      <c r="A49" s="5">
        <v>7</v>
      </c>
      <c r="B49" s="11" t="s">
        <v>53</v>
      </c>
      <c r="C49" s="20"/>
      <c r="D49" s="21">
        <v>5619941219</v>
      </c>
      <c r="E49" s="22">
        <f t="shared" si="0"/>
        <v>5619941219</v>
      </c>
    </row>
    <row r="50" spans="1:5" ht="17.25" customHeight="1">
      <c r="A50" s="5">
        <v>8</v>
      </c>
      <c r="B50" s="11" t="s">
        <v>54</v>
      </c>
      <c r="C50" s="20"/>
      <c r="D50" s="21">
        <f>+D48-D49</f>
        <v>-5375569559</v>
      </c>
      <c r="E50" s="22">
        <f t="shared" si="0"/>
        <v>-5375569559</v>
      </c>
    </row>
    <row r="51" spans="1:5" ht="17.25" customHeight="1">
      <c r="A51" s="5">
        <v>9</v>
      </c>
      <c r="B51" s="11" t="s">
        <v>55</v>
      </c>
      <c r="C51" s="20"/>
      <c r="D51" s="21">
        <v>5902721591</v>
      </c>
      <c r="E51" s="22">
        <f t="shared" si="0"/>
        <v>5902721591</v>
      </c>
    </row>
    <row r="52" spans="1:5" ht="17.25" customHeight="1">
      <c r="A52" s="5">
        <v>10</v>
      </c>
      <c r="B52" s="11" t="s">
        <v>56</v>
      </c>
      <c r="C52" s="20"/>
      <c r="D52" s="21">
        <v>6020465002</v>
      </c>
      <c r="E52" s="22">
        <f t="shared" si="0"/>
        <v>6020465002</v>
      </c>
    </row>
    <row r="53" spans="1:5" ht="17.25" customHeight="1">
      <c r="A53" s="5">
        <v>11</v>
      </c>
      <c r="B53" s="11" t="s">
        <v>57</v>
      </c>
      <c r="C53" s="20"/>
      <c r="D53" s="21">
        <v>3047310421</v>
      </c>
      <c r="E53" s="22">
        <f t="shared" si="0"/>
        <v>3047310421</v>
      </c>
    </row>
    <row r="54" spans="1:5" ht="17.25" customHeight="1">
      <c r="A54" s="5">
        <v>12</v>
      </c>
      <c r="B54" s="11" t="s">
        <v>58</v>
      </c>
      <c r="C54" s="20"/>
      <c r="D54" s="21">
        <v>50606076</v>
      </c>
      <c r="E54" s="22">
        <f t="shared" si="0"/>
        <v>50606076</v>
      </c>
    </row>
    <row r="55" spans="1:5" ht="17.25" customHeight="1">
      <c r="A55" s="5">
        <v>13</v>
      </c>
      <c r="B55" s="11" t="s">
        <v>59</v>
      </c>
      <c r="C55" s="20"/>
      <c r="D55" s="21">
        <f>+D53-D54</f>
        <v>2996704345</v>
      </c>
      <c r="E55" s="22">
        <f t="shared" si="0"/>
        <v>2996704345</v>
      </c>
    </row>
    <row r="56" spans="1:5" ht="17.25" customHeight="1">
      <c r="A56" s="5">
        <v>14</v>
      </c>
      <c r="B56" s="11" t="s">
        <v>60</v>
      </c>
      <c r="C56" s="20"/>
      <c r="D56" s="21">
        <f>+D47+D50+D55-D51-D52</f>
        <v>7333410219</v>
      </c>
      <c r="E56" s="22">
        <f t="shared" si="0"/>
        <v>7333410219</v>
      </c>
    </row>
    <row r="57" spans="1:5" ht="17.25" customHeight="1">
      <c r="A57" s="5">
        <v>15</v>
      </c>
      <c r="B57" s="11" t="s">
        <v>61</v>
      </c>
      <c r="C57" s="20"/>
      <c r="D57" s="21">
        <v>1991124861</v>
      </c>
      <c r="E57" s="22">
        <f t="shared" si="0"/>
        <v>1991124861</v>
      </c>
    </row>
    <row r="58" spans="1:5" ht="17.25" customHeight="1">
      <c r="A58" s="5">
        <v>16</v>
      </c>
      <c r="B58" s="11" t="s">
        <v>62</v>
      </c>
      <c r="C58" s="20"/>
      <c r="D58" s="21">
        <f>+D56-D57</f>
        <v>5342285358</v>
      </c>
      <c r="E58" s="22">
        <f t="shared" si="0"/>
        <v>5342285358</v>
      </c>
    </row>
    <row r="59" spans="1:5" ht="16.5" customHeight="1">
      <c r="A59" s="5">
        <v>17</v>
      </c>
      <c r="B59" s="23" t="s">
        <v>63</v>
      </c>
      <c r="C59" s="20"/>
      <c r="D59" s="29">
        <f>+D58/38758800000*100</f>
        <v>13.78341269079538</v>
      </c>
      <c r="E59" s="30">
        <f t="shared" si="0"/>
        <v>13.78341269079538</v>
      </c>
    </row>
    <row r="60" spans="1:5" ht="16.5" customHeight="1">
      <c r="A60" s="5">
        <v>18</v>
      </c>
      <c r="B60" s="23" t="s">
        <v>64</v>
      </c>
      <c r="C60" s="20"/>
      <c r="D60" s="29">
        <f>(D58-1320013839-74769157)/38758800000*100</f>
        <v>10.184789936736948</v>
      </c>
      <c r="E60" s="30">
        <f t="shared" si="0"/>
        <v>10.184789936736948</v>
      </c>
    </row>
    <row r="61" ht="12.75">
      <c r="A61" s="2"/>
    </row>
    <row r="62" spans="1:7" ht="12.75">
      <c r="A62" s="2" t="s">
        <v>65</v>
      </c>
      <c r="F62" s="2" t="s">
        <v>85</v>
      </c>
      <c r="G62" s="25">
        <v>1320013839</v>
      </c>
    </row>
    <row r="63" spans="1:7" ht="12.75">
      <c r="A63" s="2" t="s">
        <v>66</v>
      </c>
      <c r="F63" s="2" t="s">
        <v>86</v>
      </c>
      <c r="G63" s="25">
        <v>38758800000</v>
      </c>
    </row>
    <row r="64" spans="1:7" ht="12.75">
      <c r="A64" s="2"/>
      <c r="F64" s="2" t="s">
        <v>88</v>
      </c>
      <c r="G64" s="25">
        <v>1241200000</v>
      </c>
    </row>
    <row r="65" spans="1:7" ht="15" customHeight="1">
      <c r="A65" s="5" t="s">
        <v>0</v>
      </c>
      <c r="B65" s="5" t="s">
        <v>45</v>
      </c>
      <c r="C65" s="23" t="s">
        <v>67</v>
      </c>
      <c r="D65" s="5" t="s">
        <v>46</v>
      </c>
      <c r="E65" s="5" t="s">
        <v>47</v>
      </c>
      <c r="G65" s="25"/>
    </row>
    <row r="66" spans="1:7" ht="15" customHeight="1">
      <c r="A66" s="5">
        <v>1</v>
      </c>
      <c r="B66" s="23" t="s">
        <v>68</v>
      </c>
      <c r="C66" s="5" t="s">
        <v>7</v>
      </c>
      <c r="D66" s="23"/>
      <c r="E66" s="23"/>
      <c r="G66" s="25"/>
    </row>
    <row r="67" spans="1:7" ht="15" customHeight="1">
      <c r="A67" s="5"/>
      <c r="B67" s="11" t="s">
        <v>69</v>
      </c>
      <c r="C67" s="5"/>
      <c r="D67" s="31">
        <f>+E14/E25*100</f>
        <v>38.76554644987266</v>
      </c>
      <c r="E67" s="23"/>
      <c r="G67" s="25"/>
    </row>
    <row r="68" spans="1:5" ht="15" customHeight="1">
      <c r="A68" s="5"/>
      <c r="B68" s="11" t="s">
        <v>70</v>
      </c>
      <c r="C68" s="5"/>
      <c r="D68" s="31">
        <f>+E8/E25*100</f>
        <v>61.23445355012734</v>
      </c>
      <c r="E68" s="23"/>
    </row>
    <row r="69" spans="1:5" ht="15" customHeight="1">
      <c r="A69" s="5">
        <v>2</v>
      </c>
      <c r="B69" s="23" t="s">
        <v>71</v>
      </c>
      <c r="C69" s="5" t="s">
        <v>7</v>
      </c>
      <c r="D69" s="23"/>
      <c r="E69" s="23"/>
    </row>
    <row r="70" spans="1:5" ht="15" customHeight="1">
      <c r="A70" s="5"/>
      <c r="B70" s="11" t="s">
        <v>72</v>
      </c>
      <c r="C70" s="5"/>
      <c r="D70" s="31">
        <f>+E26/E38*100</f>
        <v>55.68472174676869</v>
      </c>
      <c r="E70" s="23"/>
    </row>
    <row r="71" spans="1:5" ht="15" customHeight="1">
      <c r="A71" s="5"/>
      <c r="B71" s="11" t="s">
        <v>87</v>
      </c>
      <c r="C71" s="5"/>
      <c r="D71" s="31">
        <f>+E30/E38*100</f>
        <v>44.31527825323131</v>
      </c>
      <c r="E71" s="23"/>
    </row>
    <row r="72" spans="1:5" ht="15" customHeight="1">
      <c r="A72" s="5">
        <v>3</v>
      </c>
      <c r="B72" s="23" t="s">
        <v>73</v>
      </c>
      <c r="C72" s="5" t="s">
        <v>74</v>
      </c>
      <c r="D72" s="23"/>
      <c r="E72" s="23"/>
    </row>
    <row r="73" spans="1:5" ht="15" customHeight="1">
      <c r="A73" s="5"/>
      <c r="B73" s="11" t="s">
        <v>75</v>
      </c>
      <c r="C73" s="5"/>
      <c r="D73" s="34">
        <f>+(E9+E10)/E27</f>
        <v>0.05333187079950712</v>
      </c>
      <c r="E73" s="23"/>
    </row>
    <row r="74" spans="1:5" ht="15" customHeight="1">
      <c r="A74" s="5"/>
      <c r="B74" s="11" t="s">
        <v>76</v>
      </c>
      <c r="C74" s="5"/>
      <c r="D74" s="31">
        <f>+E25/E26</f>
        <v>1.795824722888247</v>
      </c>
      <c r="E74" s="23"/>
    </row>
    <row r="75" spans="1:5" ht="15" customHeight="1">
      <c r="A75" s="5">
        <v>4</v>
      </c>
      <c r="B75" s="23" t="s">
        <v>77</v>
      </c>
      <c r="C75" s="5" t="s">
        <v>7</v>
      </c>
      <c r="D75" s="23"/>
      <c r="E75" s="23"/>
    </row>
    <row r="76" spans="1:5" ht="15" customHeight="1">
      <c r="A76" s="5"/>
      <c r="B76" s="11" t="s">
        <v>78</v>
      </c>
      <c r="C76" s="5"/>
      <c r="D76" s="31">
        <f>+D56/E25*100</f>
        <v>6.206416699387039</v>
      </c>
      <c r="E76" s="23"/>
    </row>
    <row r="77" spans="1:5" ht="15" customHeight="1">
      <c r="A77" s="5"/>
      <c r="B77" s="11" t="s">
        <v>79</v>
      </c>
      <c r="C77" s="5"/>
      <c r="D77" s="32">
        <f>+D58/D45*100</f>
        <v>2.201046311034412</v>
      </c>
      <c r="E77" s="23"/>
    </row>
    <row r="78" spans="1:5" ht="15" customHeight="1">
      <c r="A78" s="5"/>
      <c r="B78" s="11" t="s">
        <v>80</v>
      </c>
      <c r="C78" s="5"/>
      <c r="D78" s="32">
        <f>+D58/E30*100</f>
        <v>10.202545798555617</v>
      </c>
      <c r="E78" s="23"/>
    </row>
    <row r="80" ht="15" customHeight="1">
      <c r="C80" s="2" t="s">
        <v>81</v>
      </c>
    </row>
    <row r="81" ht="15" customHeight="1">
      <c r="C81" s="2" t="s">
        <v>82</v>
      </c>
    </row>
  </sheetData>
  <mergeCells count="2">
    <mergeCell ref="C42:D42"/>
    <mergeCell ref="C7:D7"/>
  </mergeCells>
  <printOptions/>
  <pageMargins left="0.52" right="0.46" top="0.54" bottom="0.4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2008-01-31T09:22:29Z</cp:lastPrinted>
  <dcterms:created xsi:type="dcterms:W3CDTF">2007-01-17T07:34:22Z</dcterms:created>
  <dcterms:modified xsi:type="dcterms:W3CDTF">2010-10-21T07:04:51Z</dcterms:modified>
  <cp:category/>
  <cp:version/>
  <cp:contentType/>
  <cp:contentStatus/>
</cp:coreProperties>
</file>